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11460" windowHeight="6036" activeTab="0"/>
  </bookViews>
  <sheets>
    <sheet name="Доходи" sheetId="1" r:id="rId1"/>
    <sheet name="Видатки" sheetId="2" r:id="rId2"/>
  </sheets>
  <definedNames>
    <definedName name="_xlnm.Print_Titles" localSheetId="1">'Видатки'!$4:$6</definedName>
    <definedName name="_xlnm.Print_Titles" localSheetId="0">'Доходи'!$8:$10</definedName>
    <definedName name="_xlnm.Print_Area" localSheetId="1">'Видатки'!$A$1:$I$162</definedName>
    <definedName name="_xlnm.Print_Area" localSheetId="0">'Доходи'!$A$1:$I$71</definedName>
  </definedNames>
  <calcPr fullCalcOnLoad="1"/>
</workbook>
</file>

<file path=xl/sharedStrings.xml><?xml version="1.0" encoding="utf-8"?>
<sst xmlns="http://schemas.openxmlformats.org/spreadsheetml/2006/main" count="336" uniqueCount="253">
  <si>
    <t>Код</t>
  </si>
  <si>
    <t>Показник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</si>
  <si>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</si>
  <si>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</si>
  <si>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</si>
  <si>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</si>
  <si>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</si>
  <si>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</si>
  <si>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</si>
  <si>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 xml:space="preserve"> </t>
  </si>
  <si>
    <t>Резервний фонд</t>
  </si>
  <si>
    <t xml:space="preserve">Податкові надходження </t>
  </si>
  <si>
    <t>Земельний податок</t>
  </si>
  <si>
    <t>Акцизний податок</t>
  </si>
  <si>
    <t>Транспортний податок</t>
  </si>
  <si>
    <t>Туристичний збір</t>
  </si>
  <si>
    <t xml:space="preserve">Єдиний податок </t>
  </si>
  <si>
    <t>Екологічний податок</t>
  </si>
  <si>
    <t>Разом податкових надходжень</t>
  </si>
  <si>
    <t>Неподаткові надходження</t>
  </si>
  <si>
    <t xml:space="preserve">Державне мито </t>
  </si>
  <si>
    <t>Інші надходження</t>
  </si>
  <si>
    <t>Разом неподаткових надходжень</t>
  </si>
  <si>
    <t>Разом загальний фонд</t>
  </si>
  <si>
    <t>Разом загальний фонд і офіційні трансферти</t>
  </si>
  <si>
    <t>в т. ч.</t>
  </si>
  <si>
    <t>Разом спеціальний фонд</t>
  </si>
  <si>
    <t>Доходи загального фонду</t>
  </si>
  <si>
    <t>Доходи спеціального фонду</t>
  </si>
  <si>
    <t>Усього доходів</t>
  </si>
  <si>
    <t>0100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</si>
  <si>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</si>
  <si>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</si>
  <si>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</si>
  <si>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</si>
  <si>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</si>
  <si>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</si>
  <si>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та проведення громадських робіт</t>
  </si>
  <si>
    <t>4030</t>
  </si>
  <si>
    <t>Звіт про виконання міського бюджету міста Миргород за І квартал 2020 року</t>
  </si>
  <si>
    <t>Видаткова частина міського бюджету</t>
  </si>
  <si>
    <t>Виконано за 1 квартал 2019 року</t>
  </si>
  <si>
    <t>Загальний фонд</t>
  </si>
  <si>
    <t>Бюджет на 1 квартал 2020 року з урахуванням змін</t>
  </si>
  <si>
    <t>Виконано за 1 квартал 2020 року</t>
  </si>
  <si>
    <t>Виконання до уточнених річних призначень за 1 квартал 2020 року</t>
  </si>
  <si>
    <t>Виконання до звітних даних 1 кварталу 2019 року</t>
  </si>
  <si>
    <t>абсолютне відхилення,     +/-</t>
  </si>
  <si>
    <t>відносне відхилення,          %</t>
  </si>
  <si>
    <t>тис. грн.</t>
  </si>
  <si>
    <t>0160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</si>
  <si>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</si>
  <si>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</si>
  <si>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</si>
  <si>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</si>
  <si>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</si>
  <si>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1090</t>
  </si>
  <si>
    <t>1100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</si>
  <si>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</si>
  <si>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</si>
  <si>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</si>
  <si>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</si>
  <si>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</si>
  <si>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</si>
  <si>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</si>
  <si>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</si>
  <si>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</si>
  <si>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</si>
  <si>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Охорона здоров'я</t>
  </si>
  <si>
    <t>3031</t>
  </si>
  <si>
    <t>Надання інших пільг окремим категоріям громадян відповідно до законодавства</t>
  </si>
  <si>
    <t>3032</t>
  </si>
  <si>
    <t>3104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</si>
  <si>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</si>
  <si>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</si>
  <si>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</si>
  <si>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</si>
  <si>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3122</t>
  </si>
  <si>
    <t>3133</t>
  </si>
  <si>
    <t>Інші заходи та заклади молодіжної політики</t>
  </si>
  <si>
    <t>3140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</si>
  <si>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</si>
  <si>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</si>
  <si>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</si>
  <si>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3242</t>
  </si>
  <si>
    <t>Інші заходи у сфері соціального захисту і соціального забезпечення</t>
  </si>
  <si>
    <t>Керівництво і управління у відповідній сфері у містах (місті Києві), селищах, селах, об'єднаних територіальних громадах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</si>
  <si>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</si>
  <si>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</si>
  <si>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</si>
  <si>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</si>
  <si>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</si>
  <si>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</si>
  <si>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</si>
  <si>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</si>
  <si>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</si>
  <si>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</si>
  <si>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3172</t>
  </si>
  <si>
    <t>Встановлення телефонів особам з інвалідністю I і II груп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</si>
  <si>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</si>
  <si>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</si>
  <si>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</si>
  <si>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</si>
  <si>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</si>
  <si>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</si>
  <si>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 xml:space="preserve"> Проведення навчально-тренувальних зборів і змагань з неолімпійських видів спорту</t>
  </si>
  <si>
    <t>Фінансова підтримка спортивних споруд, які належать громадським організаціям фізкультурно-спортивної спрямованості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</si>
  <si>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</si>
  <si>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Утримання та навчально-тренувальна робота комунальних дитячо-юнацьких спортивних шкіл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</si>
  <si>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</si>
  <si>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</si>
  <si>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</si>
  <si>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Інша діяльність у сфері житлово-комунального господарства</t>
  </si>
  <si>
    <t>7400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</si>
  <si>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</si>
  <si>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</si>
  <si>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</si>
  <si>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</si>
  <si>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</si>
  <si>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</si>
  <si>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</si>
  <si>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</si>
  <si>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</si>
  <si>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</si>
  <si>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8400</t>
  </si>
  <si>
    <t>Фінансова підтримка засобів масової інформації</t>
  </si>
  <si>
    <t>Обслуговування місцевого боргу</t>
  </si>
  <si>
    <t>8700</t>
  </si>
  <si>
    <t xml:space="preserve"> 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</si>
  <si>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</si>
  <si>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</si>
  <si>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місцевого бюджету державному бюджету на виконання програм соціально-економічного розвитку регіонів</t>
  </si>
  <si>
    <t>Спеціальний фонд</t>
  </si>
  <si>
    <t>Експлуатація та технічне обслуговування житлового фонду</t>
  </si>
  <si>
    <t>Заходи, пов’язані з поліпшенням питної води</t>
  </si>
  <si>
    <t>Сільське, лісове, рибне господарство та мисливство</t>
  </si>
  <si>
    <t>Здійснення заходів із землеустрою</t>
  </si>
  <si>
    <t xml:space="preserve"> Будівництво та регіональний розвиток</t>
  </si>
  <si>
    <t>7321</t>
  </si>
  <si>
    <t>7324</t>
  </si>
  <si>
    <t>7325</t>
  </si>
  <si>
    <t>7330</t>
  </si>
  <si>
    <t>7350</t>
  </si>
  <si>
    <t>Будівництво освітніх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</si>
  <si>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</si>
  <si>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</si>
  <si>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інших об'єктів комунальної власності</t>
  </si>
  <si>
    <t>Розроблення схем планування та забудови територій (містобудівної документації)</t>
  </si>
  <si>
    <t>7650</t>
  </si>
  <si>
    <t>7670</t>
  </si>
  <si>
    <t>7691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</si>
  <si>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</si>
  <si>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</si>
  <si>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</si>
  <si>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Охорона навколишнього природного середовища</t>
  </si>
  <si>
    <t>Інша діяльність у сфері екології та охорони природних ресурсів</t>
  </si>
  <si>
    <t>Природоохоронні заходи за рахунок цільових фондів</t>
  </si>
  <si>
    <t>3011</t>
  </si>
  <si>
    <t>3012</t>
  </si>
  <si>
    <t>3021</t>
  </si>
  <si>
    <t>3022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</si>
  <si>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</si>
  <si>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</si>
  <si>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</si>
  <si>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</si>
  <si>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</si>
  <si>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3042</t>
  </si>
  <si>
    <t>3043</t>
  </si>
  <si>
    <t>3044</t>
  </si>
  <si>
    <t>3045</t>
  </si>
  <si>
    <t>3046</t>
  </si>
  <si>
    <t>3047</t>
  </si>
  <si>
    <t>3081</t>
  </si>
  <si>
    <t>3082</t>
  </si>
  <si>
    <t>3083</t>
  </si>
  <si>
    <t>3084</t>
  </si>
  <si>
    <t>3085</t>
  </si>
  <si>
    <t>Надання допомоги у зв'язку з вагітністю і пологами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</si>
  <si>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</si>
  <si>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</si>
  <si>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допомоги при усиновленні дитини</t>
  </si>
  <si>
    <t>Надання допомоги при народженні дитини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</si>
  <si>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</si>
  <si>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</si>
  <si>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</si>
  <si>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</si>
  <si>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</si>
  <si>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</si>
  <si>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</si>
  <si>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</si>
  <si>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</si>
  <si>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</si>
  <si>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</si>
  <si>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</si>
  <si>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</si>
  <si>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Будівництво медичних установ та закладів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</si>
  <si>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</si>
  <si>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Видатки за рахунок власних надходжень бюджетних установ</t>
  </si>
  <si>
    <t>Видатки за рахунок коштів бюджету розвитку</t>
  </si>
  <si>
    <t>Видатки за рахунок коштів інших джерел спеціального фонду</t>
  </si>
  <si>
    <t>у тому числі:</t>
  </si>
  <si>
    <t>Всього видатків загального та спеціального фонду</t>
  </si>
  <si>
    <t>тис.грн.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</si>
  <si>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</si>
  <si>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</si>
  <si>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</si>
  <si>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</si>
  <si>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місц.зн.</t>
  </si>
  <si>
    <t>Податок на нерухоме майно, відмінне від земельної ділянки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</si>
  <si>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</si>
  <si>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Плата за розміщення тимчасово вільних коштів місцевих бюджетів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</si>
  <si>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</si>
  <si>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</si>
  <si>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Адміністративний збір за проведення державної реєстрації юридичних осіб, фізичних осіб-підприємів та громадських формувань</t>
  </si>
  <si>
    <t>Плата за надання інших адмінпослуг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</si>
  <si>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</si>
  <si>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</si>
  <si>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</si>
  <si>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</si>
  <si>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 xml:space="preserve">Офіційні трансферти </t>
  </si>
  <si>
    <t>Від  органів державного управління</t>
  </si>
  <si>
    <t xml:space="preserve">Субвенції з державного бюджету місцевим бюджетам </t>
  </si>
  <si>
    <t>Освітня субвенція з державного бюджету місцевим бюджетам</t>
  </si>
  <si>
    <t xml:space="preserve">Медична субвенція з державного бюджету місцевим бюджетам 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</si>
  <si>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</si>
  <si>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</si>
  <si>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</si>
  <si>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</si>
  <si>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</si>
  <si>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</si>
  <si>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</si>
  <si>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</si>
  <si>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Бюджет розвитку (всього)</t>
  </si>
  <si>
    <t>Бюджет розвитку (без трансфертів)</t>
  </si>
  <si>
    <t>Відшкодування втрат л/г виробництва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</si>
  <si>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</si>
  <si>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</si>
  <si>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</si>
  <si>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</si>
  <si>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Кошти від відчуджен. майна комун. вл.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</si>
  <si>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</si>
  <si>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</si>
  <si>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</si>
  <si>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Разом спеціальний фонд і офіційні трансферти</t>
  </si>
  <si>
    <t>Дохідна частина міського бюджету</t>
  </si>
  <si>
    <t>Додаток</t>
  </si>
  <si>
    <t>продовження додатку</t>
  </si>
  <si>
    <t>Секретар міської ради</t>
  </si>
  <si>
    <t>Наталія Гирка</t>
  </si>
  <si>
    <t>Сергій Скляр</t>
  </si>
  <si>
    <t xml:space="preserve">до рішення п'ятдесят п'ятої сесії </t>
  </si>
  <si>
    <t xml:space="preserve">міської ради сьомого скликання  </t>
  </si>
  <si>
    <t>від 15 травня 2020 року № 81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</si>
</sst>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#0.0"/>
    <numFmt numFmtId="174" formatCode="#0"/>
    <numFmt numFmtId="175" formatCode="0.0"/>
    <numFmt numFmtId="176" formatCode="0.000"/>
    <numFmt numFmtId="177" formatCode="_(* #,##0.00_);_(* \(#,##0.00\);_(* &quot;-&quot;??_);_(@_)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000000"/>
    <numFmt numFmtId="187" formatCode="0.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0"/>
      <color indexed="56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9" fillId="0" borderId="0">
      <alignment/>
      <protection/>
    </xf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 wrapText="1"/>
    </xf>
    <xf numFmtId="0" fontId="27" fillId="0" borderId="12" xfId="54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/>
    </xf>
    <xf numFmtId="49" fontId="25" fillId="24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 quotePrefix="1">
      <alignment horizontal="center" vertical="center" wrapText="1"/>
    </xf>
    <xf numFmtId="0" fontId="26" fillId="0" borderId="11" xfId="0" applyFont="1" applyFill="1" applyBorder="1" applyAlignment="1" quotePrefix="1">
      <alignment horizontal="center" vertical="center"/>
    </xf>
    <xf numFmtId="0" fontId="26" fillId="0" borderId="11" xfId="0" applyFont="1" applyFill="1" applyBorder="1" applyAlignment="1" quotePrefix="1">
      <alignment horizontal="center"/>
    </xf>
    <xf numFmtId="185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 quotePrefix="1">
      <alignment horizontal="center" vertical="center" wrapText="1"/>
    </xf>
    <xf numFmtId="0" fontId="26" fillId="26" borderId="11" xfId="0" applyFont="1" applyFill="1" applyBorder="1" applyAlignment="1">
      <alignment horizontal="left" vertical="center" wrapText="1"/>
    </xf>
    <xf numFmtId="0" fontId="0" fillId="26" borderId="0" xfId="0" applyFill="1" applyAlignment="1">
      <alignment/>
    </xf>
    <xf numFmtId="49" fontId="26" fillId="26" borderId="10" xfId="0" applyNumberFormat="1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 wrapText="1"/>
    </xf>
    <xf numFmtId="185" fontId="26" fillId="26" borderId="10" xfId="0" applyNumberFormat="1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left" vertical="center" wrapText="1"/>
    </xf>
    <xf numFmtId="185" fontId="25" fillId="25" borderId="11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5" fontId="25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left" vertical="center" wrapText="1"/>
    </xf>
    <xf numFmtId="185" fontId="26" fillId="0" borderId="11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185" fontId="26" fillId="0" borderId="11" xfId="0" applyNumberFormat="1" applyFont="1" applyFill="1" applyBorder="1" applyAlignment="1">
      <alignment horizontal="center" vertical="center"/>
    </xf>
    <xf numFmtId="185" fontId="26" fillId="26" borderId="11" xfId="0" applyNumberFormat="1" applyFont="1" applyFill="1" applyBorder="1" applyAlignment="1">
      <alignment horizontal="center" vertical="center" wrapText="1"/>
    </xf>
    <xf numFmtId="185" fontId="26" fillId="2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" fillId="0" borderId="0" xfId="54" applyFont="1" applyBorder="1" applyAlignment="1">
      <alignment wrapText="1"/>
      <protection/>
    </xf>
    <xf numFmtId="175" fontId="0" fillId="0" borderId="0" xfId="54" applyNumberFormat="1" applyFont="1">
      <alignment/>
      <protection/>
    </xf>
    <xf numFmtId="176" fontId="0" fillId="0" borderId="0" xfId="54" applyNumberFormat="1" applyFont="1">
      <alignment/>
      <protection/>
    </xf>
    <xf numFmtId="0" fontId="0" fillId="0" borderId="0" xfId="54" applyFont="1" applyFill="1">
      <alignment/>
      <protection/>
    </xf>
    <xf numFmtId="175" fontId="1" fillId="0" borderId="0" xfId="54" applyNumberFormat="1" applyFont="1">
      <alignment/>
      <protection/>
    </xf>
    <xf numFmtId="176" fontId="30" fillId="0" borderId="0" xfId="54" applyNumberFormat="1" applyFont="1">
      <alignment/>
      <protection/>
    </xf>
    <xf numFmtId="184" fontId="24" fillId="0" borderId="0" xfId="54" applyNumberFormat="1" applyFont="1">
      <alignment/>
      <protection/>
    </xf>
    <xf numFmtId="9" fontId="24" fillId="0" borderId="0" xfId="54" applyNumberFormat="1" applyFont="1">
      <alignment/>
      <protection/>
    </xf>
    <xf numFmtId="176" fontId="24" fillId="0" borderId="0" xfId="54" applyNumberFormat="1" applyFont="1">
      <alignment/>
      <protection/>
    </xf>
    <xf numFmtId="0" fontId="1" fillId="0" borderId="0" xfId="54" applyFont="1">
      <alignment/>
      <protection/>
    </xf>
    <xf numFmtId="178" fontId="0" fillId="0" borderId="0" xfId="54" applyNumberFormat="1" applyFont="1">
      <alignment/>
      <protection/>
    </xf>
    <xf numFmtId="176" fontId="0" fillId="0" borderId="0" xfId="54" applyNumberFormat="1" applyFont="1" applyBorder="1">
      <alignment/>
      <protection/>
    </xf>
    <xf numFmtId="175" fontId="1" fillId="0" borderId="0" xfId="54" applyNumberFormat="1" applyFont="1" applyBorder="1">
      <alignment/>
      <protection/>
    </xf>
    <xf numFmtId="176" fontId="1" fillId="0" borderId="0" xfId="54" applyNumberFormat="1" applyFont="1" applyFill="1" applyBorder="1">
      <alignment/>
      <protection/>
    </xf>
    <xf numFmtId="176" fontId="31" fillId="0" borderId="0" xfId="54" applyNumberFormat="1" applyFont="1" applyFill="1" applyBorder="1">
      <alignment/>
      <protection/>
    </xf>
    <xf numFmtId="176" fontId="1" fillId="0" borderId="0" xfId="54" applyNumberFormat="1" applyFont="1" applyBorder="1">
      <alignment/>
      <protection/>
    </xf>
    <xf numFmtId="0" fontId="0" fillId="0" borderId="0" xfId="54" applyFont="1" applyBorder="1" applyAlignment="1">
      <alignment horizontal="left"/>
      <protection/>
    </xf>
    <xf numFmtId="175" fontId="0" fillId="0" borderId="0" xfId="54" applyNumberFormat="1" applyFont="1" applyBorder="1">
      <alignment/>
      <protection/>
    </xf>
    <xf numFmtId="0" fontId="0" fillId="0" borderId="0" xfId="0" applyFont="1" applyAlignment="1">
      <alignment/>
    </xf>
    <xf numFmtId="0" fontId="1" fillId="0" borderId="0" xfId="54" applyFont="1" applyBorder="1">
      <alignment/>
      <protection/>
    </xf>
    <xf numFmtId="0" fontId="1" fillId="0" borderId="0" xfId="54" applyFont="1" applyAlignment="1">
      <alignment horizontal="right" wrapText="1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54" applyFont="1" applyFill="1" applyBorder="1" applyAlignment="1">
      <alignment horizontal="center"/>
      <protection/>
    </xf>
    <xf numFmtId="0" fontId="1" fillId="0" borderId="0" xfId="54" applyFont="1" applyBorder="1" applyAlignment="1">
      <alignment horizontal="right"/>
      <protection/>
    </xf>
    <xf numFmtId="175" fontId="1" fillId="27" borderId="0" xfId="54" applyNumberFormat="1" applyFont="1" applyFill="1" applyBorder="1" applyAlignment="1">
      <alignment horizontal="right"/>
      <protection/>
    </xf>
    <xf numFmtId="175" fontId="24" fillId="27" borderId="0" xfId="54" applyNumberFormat="1" applyFont="1" applyFill="1" applyBorder="1" applyAlignment="1">
      <alignment horizontal="right"/>
      <protection/>
    </xf>
    <xf numFmtId="0" fontId="1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1" fillId="0" borderId="0" xfId="54" applyFont="1" applyFill="1" applyBorder="1">
      <alignment/>
      <protection/>
    </xf>
    <xf numFmtId="0" fontId="1" fillId="0" borderId="0" xfId="54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left" wrapText="1"/>
      <protection/>
    </xf>
    <xf numFmtId="0" fontId="0" fillId="0" borderId="0" xfId="54" applyFont="1" applyFill="1" applyBorder="1" applyAlignment="1">
      <alignment horizontal="left" wrapText="1"/>
      <protection/>
    </xf>
    <xf numFmtId="175" fontId="1" fillId="27" borderId="0" xfId="54" applyNumberFormat="1" applyFont="1" applyFill="1" applyBorder="1">
      <alignment/>
      <protection/>
    </xf>
    <xf numFmtId="175" fontId="1" fillId="0" borderId="0" xfId="54" applyNumberFormat="1" applyFont="1" applyFill="1" applyBorder="1">
      <alignment/>
      <protection/>
    </xf>
    <xf numFmtId="0" fontId="0" fillId="0" borderId="0" xfId="54" applyFont="1" quotePrefix="1">
      <alignment/>
      <protection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14" fontId="33" fillId="0" borderId="0" xfId="0" applyNumberFormat="1" applyFont="1" applyBorder="1" applyAlignment="1">
      <alignment/>
    </xf>
    <xf numFmtId="176" fontId="33" fillId="0" borderId="0" xfId="0" applyNumberFormat="1" applyFont="1" applyBorder="1" applyAlignment="1">
      <alignment/>
    </xf>
    <xf numFmtId="0" fontId="32" fillId="0" borderId="0" xfId="54" applyFont="1" applyBorder="1">
      <alignment/>
      <protection/>
    </xf>
    <xf numFmtId="175" fontId="34" fillId="0" borderId="0" xfId="54" applyNumberFormat="1" applyFont="1" applyBorder="1" applyAlignment="1">
      <alignment horizontal="center"/>
      <protection/>
    </xf>
    <xf numFmtId="0" fontId="35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9" fillId="0" borderId="0" xfId="0" applyFont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5" fillId="28" borderId="11" xfId="0" applyFont="1" applyFill="1" applyBorder="1" applyAlignment="1">
      <alignment vertical="center" wrapText="1"/>
    </xf>
    <xf numFmtId="0" fontId="25" fillId="28" borderId="13" xfId="0" applyFont="1" applyFill="1" applyBorder="1" applyAlignment="1">
      <alignment vertical="center" wrapText="1"/>
    </xf>
    <xf numFmtId="185" fontId="25" fillId="29" borderId="11" xfId="0" applyNumberFormat="1" applyFont="1" applyFill="1" applyBorder="1" applyAlignment="1" quotePrefix="1">
      <alignment horizontal="center" vertical="center" wrapText="1"/>
    </xf>
    <xf numFmtId="185" fontId="25" fillId="29" borderId="13" xfId="0" applyNumberFormat="1" applyFont="1" applyFill="1" applyBorder="1" applyAlignment="1" quotePrefix="1">
      <alignment horizontal="center" vertical="center" wrapText="1"/>
    </xf>
    <xf numFmtId="0" fontId="26" fillId="0" borderId="12" xfId="54" applyFont="1" applyFill="1" applyBorder="1" applyAlignment="1">
      <alignment horizontal="center" vertical="center"/>
      <protection/>
    </xf>
    <xf numFmtId="0" fontId="26" fillId="0" borderId="11" xfId="54" applyFont="1" applyFill="1" applyBorder="1" applyAlignment="1">
      <alignment vertical="center" wrapText="1"/>
      <protection/>
    </xf>
    <xf numFmtId="185" fontId="26" fillId="0" borderId="11" xfId="54" applyNumberFormat="1" applyFont="1" applyBorder="1" applyAlignment="1">
      <alignment horizontal="center" vertical="center"/>
      <protection/>
    </xf>
    <xf numFmtId="185" fontId="26" fillId="0" borderId="11" xfId="53" applyNumberFormat="1" applyFont="1" applyBorder="1" applyAlignment="1">
      <alignment horizontal="center" vertical="center"/>
      <protection/>
    </xf>
    <xf numFmtId="185" fontId="26" fillId="0" borderId="13" xfId="54" applyNumberFormat="1" applyFont="1" applyBorder="1" applyAlignment="1">
      <alignment horizontal="center" vertical="center"/>
      <protection/>
    </xf>
    <xf numFmtId="0" fontId="26" fillId="0" borderId="11" xfId="54" applyFont="1" applyFill="1" applyBorder="1" applyAlignment="1">
      <alignment horizontal="left" vertical="center" wrapText="1"/>
      <protection/>
    </xf>
    <xf numFmtId="185" fontId="40" fillId="0" borderId="11" xfId="54" applyNumberFormat="1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left"/>
    </xf>
    <xf numFmtId="185" fontId="40" fillId="0" borderId="11" xfId="53" applyNumberFormat="1" applyFont="1" applyBorder="1" applyAlignment="1">
      <alignment horizontal="center" vertical="center"/>
      <protection/>
    </xf>
    <xf numFmtId="0" fontId="26" fillId="0" borderId="11" xfId="54" applyFont="1" applyFill="1" applyBorder="1" applyAlignment="1">
      <alignment horizontal="left" wrapText="1"/>
      <protection/>
    </xf>
    <xf numFmtId="185" fontId="26" fillId="27" borderId="11" xfId="54" applyNumberFormat="1" applyFont="1" applyFill="1" applyBorder="1" applyAlignment="1">
      <alignment horizontal="center" vertical="center"/>
      <protection/>
    </xf>
    <xf numFmtId="0" fontId="26" fillId="0" borderId="12" xfId="54" applyFont="1" applyFill="1" applyBorder="1" applyAlignment="1">
      <alignment horizontal="center"/>
      <protection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/>
    </xf>
    <xf numFmtId="185" fontId="26" fillId="0" borderId="11" xfId="54" applyNumberFormat="1" applyFont="1" applyFill="1" applyBorder="1" applyAlignment="1">
      <alignment horizontal="center" vertical="center"/>
      <protection/>
    </xf>
    <xf numFmtId="185" fontId="26" fillId="0" borderId="11" xfId="0" applyNumberFormat="1" applyFont="1" applyBorder="1" applyAlignment="1">
      <alignment horizontal="center" vertical="center"/>
    </xf>
    <xf numFmtId="185" fontId="40" fillId="0" borderId="11" xfId="62" applyNumberFormat="1" applyFont="1" applyBorder="1" applyAlignment="1">
      <alignment horizontal="center" vertical="center"/>
    </xf>
    <xf numFmtId="185" fontId="25" fillId="29" borderId="11" xfId="54" applyNumberFormat="1" applyFont="1" applyFill="1" applyBorder="1" applyAlignment="1">
      <alignment horizontal="center" vertical="center"/>
      <protection/>
    </xf>
    <xf numFmtId="185" fontId="41" fillId="29" borderId="11" xfId="54" applyNumberFormat="1" applyFont="1" applyFill="1" applyBorder="1" applyAlignment="1">
      <alignment horizontal="center" vertical="center"/>
      <protection/>
    </xf>
    <xf numFmtId="185" fontId="25" fillId="29" borderId="13" xfId="54" applyNumberFormat="1" applyFont="1" applyFill="1" applyBorder="1" applyAlignment="1">
      <alignment horizontal="center" vertical="center"/>
      <protection/>
    </xf>
    <xf numFmtId="0" fontId="26" fillId="0" borderId="11" xfId="54" applyFont="1" applyFill="1" applyBorder="1" applyAlignment="1">
      <alignment vertical="top" wrapText="1"/>
      <protection/>
    </xf>
    <xf numFmtId="0" fontId="25" fillId="27" borderId="12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/>
    </xf>
    <xf numFmtId="185" fontId="25" fillId="27" borderId="11" xfId="0" applyNumberFormat="1" applyFont="1" applyFill="1" applyBorder="1" applyAlignment="1">
      <alignment horizontal="center" vertical="center"/>
    </xf>
    <xf numFmtId="185" fontId="25" fillId="0" borderId="11" xfId="54" applyNumberFormat="1" applyFont="1" applyBorder="1" applyAlignment="1">
      <alignment horizontal="center" vertical="center"/>
      <protection/>
    </xf>
    <xf numFmtId="185" fontId="25" fillId="0" borderId="13" xfId="54" applyNumberFormat="1" applyFont="1" applyBorder="1" applyAlignment="1">
      <alignment horizontal="center" vertical="center"/>
      <protection/>
    </xf>
    <xf numFmtId="0" fontId="25" fillId="27" borderId="11" xfId="0" applyFont="1" applyFill="1" applyBorder="1" applyAlignment="1">
      <alignment wrapText="1"/>
    </xf>
    <xf numFmtId="0" fontId="26" fillId="27" borderId="12" xfId="0" applyFont="1" applyFill="1" applyBorder="1" applyAlignment="1">
      <alignment horizontal="center" vertical="center"/>
    </xf>
    <xf numFmtId="0" fontId="26" fillId="27" borderId="11" xfId="0" applyFont="1" applyFill="1" applyBorder="1" applyAlignment="1">
      <alignment wrapText="1"/>
    </xf>
    <xf numFmtId="185" fontId="26" fillId="27" borderId="11" xfId="0" applyNumberFormat="1" applyFont="1" applyFill="1" applyBorder="1" applyAlignment="1">
      <alignment horizontal="center" vertical="center"/>
    </xf>
    <xf numFmtId="185" fontId="26" fillId="27" borderId="11" xfId="62" applyNumberFormat="1" applyFont="1" applyFill="1" applyBorder="1" applyAlignment="1">
      <alignment horizontal="center" vertical="center"/>
    </xf>
    <xf numFmtId="0" fontId="26" fillId="27" borderId="12" xfId="0" applyFont="1" applyFill="1" applyBorder="1" applyAlignment="1">
      <alignment horizontal="center"/>
    </xf>
    <xf numFmtId="185" fontId="25" fillId="0" borderId="11" xfId="0" applyNumberFormat="1" applyFont="1" applyBorder="1" applyAlignment="1">
      <alignment horizontal="center" vertical="center"/>
    </xf>
    <xf numFmtId="0" fontId="26" fillId="27" borderId="11" xfId="0" applyNumberFormat="1" applyFont="1" applyFill="1" applyBorder="1" applyAlignment="1">
      <alignment wrapText="1"/>
    </xf>
    <xf numFmtId="0" fontId="26" fillId="27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justify" vertical="top" wrapText="1"/>
    </xf>
    <xf numFmtId="0" fontId="26" fillId="27" borderId="11" xfId="0" applyFont="1" applyFill="1" applyBorder="1" applyAlignment="1">
      <alignment vertical="center"/>
    </xf>
    <xf numFmtId="185" fontId="25" fillId="29" borderId="11" xfId="0" applyNumberFormat="1" applyFont="1" applyFill="1" applyBorder="1" applyAlignment="1">
      <alignment horizontal="center" vertical="center"/>
    </xf>
    <xf numFmtId="185" fontId="25" fillId="28" borderId="11" xfId="0" applyNumberFormat="1" applyFont="1" applyFill="1" applyBorder="1" applyAlignment="1">
      <alignment horizontal="center" vertical="center" wrapText="1"/>
    </xf>
    <xf numFmtId="185" fontId="25" fillId="28" borderId="13" xfId="0" applyNumberFormat="1" applyFont="1" applyFill="1" applyBorder="1" applyAlignment="1">
      <alignment horizontal="center" vertical="center" wrapText="1"/>
    </xf>
    <xf numFmtId="0" fontId="25" fillId="0" borderId="12" xfId="54" applyFont="1" applyFill="1" applyBorder="1" applyAlignment="1">
      <alignment horizontal="center"/>
      <protection/>
    </xf>
    <xf numFmtId="0" fontId="25" fillId="0" borderId="11" xfId="54" applyFont="1" applyFill="1" applyBorder="1" applyAlignment="1">
      <alignment horizontal="left" vertical="center" wrapText="1"/>
      <protection/>
    </xf>
    <xf numFmtId="0" fontId="25" fillId="0" borderId="12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left" wrapText="1"/>
      <protection/>
    </xf>
    <xf numFmtId="185" fontId="25" fillId="27" borderId="11" xfId="54" applyNumberFormat="1" applyFont="1" applyFill="1" applyBorder="1" applyAlignment="1">
      <alignment horizontal="center" vertical="center"/>
      <protection/>
    </xf>
    <xf numFmtId="185" fontId="26" fillId="0" borderId="11" xfId="62" applyNumberFormat="1" applyFont="1" applyBorder="1" applyAlignment="1">
      <alignment horizontal="center" vertical="center"/>
    </xf>
    <xf numFmtId="185" fontId="25" fillId="0" borderId="11" xfId="62" applyNumberFormat="1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185" fontId="25" fillId="28" borderId="14" xfId="54" applyNumberFormat="1" applyFont="1" applyFill="1" applyBorder="1" applyAlignment="1">
      <alignment horizontal="center" vertical="center"/>
      <protection/>
    </xf>
    <xf numFmtId="185" fontId="25" fillId="28" borderId="15" xfId="54" applyNumberFormat="1" applyFont="1" applyFill="1" applyBorder="1" applyAlignment="1">
      <alignment horizontal="center" vertical="center"/>
      <protection/>
    </xf>
    <xf numFmtId="185" fontId="25" fillId="28" borderId="16" xfId="54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wrapText="1"/>
    </xf>
    <xf numFmtId="0" fontId="36" fillId="0" borderId="0" xfId="0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29" fillId="0" borderId="0" xfId="53" applyNumberFormat="1" applyFont="1" applyFill="1" applyAlignment="1" applyProtection="1">
      <alignment/>
      <protection/>
    </xf>
    <xf numFmtId="0" fontId="26" fillId="0" borderId="0" xfId="0" applyFont="1" applyAlignment="1">
      <alignment horizontal="right" wrapText="1"/>
    </xf>
    <xf numFmtId="0" fontId="25" fillId="0" borderId="17" xfId="54" applyFont="1" applyBorder="1" applyAlignment="1">
      <alignment horizontal="center" vertical="center"/>
      <protection/>
    </xf>
    <xf numFmtId="0" fontId="25" fillId="0" borderId="12" xfId="54" applyFont="1" applyBorder="1" applyAlignment="1">
      <alignment horizontal="center" vertical="center"/>
      <protection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5" fillId="28" borderId="12" xfId="0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horizontal="center" vertical="center" wrapText="1"/>
    </xf>
    <xf numFmtId="0" fontId="25" fillId="29" borderId="12" xfId="0" applyFont="1" applyFill="1" applyBorder="1" applyAlignment="1" quotePrefix="1">
      <alignment horizontal="center" vertical="center" wrapText="1"/>
    </xf>
    <xf numFmtId="0" fontId="25" fillId="29" borderId="11" xfId="0" applyFont="1" applyFill="1" applyBorder="1" applyAlignment="1" quotePrefix="1">
      <alignment horizontal="center" vertical="center" wrapText="1"/>
    </xf>
    <xf numFmtId="0" fontId="25" fillId="29" borderId="12" xfId="0" applyFont="1" applyFill="1" applyBorder="1" applyAlignment="1">
      <alignment horizontal="center" wrapText="1"/>
    </xf>
    <xf numFmtId="0" fontId="25" fillId="29" borderId="11" xfId="0" applyFont="1" applyFill="1" applyBorder="1" applyAlignment="1">
      <alignment horizontal="center" wrapText="1"/>
    </xf>
    <xf numFmtId="0" fontId="25" fillId="29" borderId="12" xfId="0" applyFont="1" applyFill="1" applyBorder="1" applyAlignment="1">
      <alignment horizontal="center" vertical="center" wrapText="1"/>
    </xf>
    <xf numFmtId="0" fontId="25" fillId="29" borderId="11" xfId="0" applyFont="1" applyFill="1" applyBorder="1" applyAlignment="1">
      <alignment horizontal="center" vertical="center" wrapText="1"/>
    </xf>
    <xf numFmtId="0" fontId="25" fillId="28" borderId="20" xfId="0" applyFont="1" applyFill="1" applyBorder="1" applyAlignment="1">
      <alignment horizontal="center" vertical="center" wrapText="1"/>
    </xf>
    <xf numFmtId="0" fontId="25" fillId="28" borderId="21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wrapText="1"/>
      <protection/>
    </xf>
    <xf numFmtId="0" fontId="1" fillId="0" borderId="0" xfId="54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/>
      <protection/>
    </xf>
    <xf numFmtId="0" fontId="1" fillId="0" borderId="0" xfId="54" applyFont="1" applyAlignment="1">
      <alignment horizontal="right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27" borderId="0" xfId="54" applyFont="1" applyFill="1" applyBorder="1" applyAlignment="1">
      <alignment horizontal="center" vertical="center" wrapText="1"/>
      <protection/>
    </xf>
    <xf numFmtId="0" fontId="29" fillId="0" borderId="0" xfId="53" applyNumberFormat="1" applyFont="1" applyFill="1" applyAlignment="1" applyProtection="1">
      <alignment horizontal="left"/>
      <protection/>
    </xf>
    <xf numFmtId="0" fontId="26" fillId="0" borderId="0" xfId="0" applyFont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54" applyFont="1" applyBorder="1" applyAlignment="1">
      <alignment horizontal="center" vertical="center"/>
      <protection/>
    </xf>
    <xf numFmtId="0" fontId="25" fillId="0" borderId="25" xfId="54" applyFont="1" applyBorder="1" applyAlignment="1">
      <alignment horizontal="center" vertical="center"/>
      <protection/>
    </xf>
    <xf numFmtId="0" fontId="25" fillId="0" borderId="2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ЛАСТІ 2002 РІЙОНИ 200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6"/>
  <sheetViews>
    <sheetView tabSelected="1" view="pageBreakPreview" zoomScale="85" zoomScaleNormal="70" zoomScaleSheetLayoutView="85" zoomScalePageLayoutView="0" workbookViewId="0" topLeftCell="A1">
      <pane ySplit="10" topLeftCell="A60" activePane="bottomLeft" state="frozen"/>
      <selection pane="topLeft" activeCell="A1" sqref="A1"/>
      <selection pane="bottomLeft" activeCell="G7" sqref="G7"/>
    </sheetView>
  </sheetViews>
  <sheetFormatPr defaultColWidth="9.125" defaultRowHeight="12.75"/>
  <cols>
    <col min="1" max="1" width="12.625" style="66" customWidth="1"/>
    <col min="2" max="2" width="43.50390625" style="42" customWidth="1"/>
    <col min="3" max="3" width="14.375" style="42" customWidth="1"/>
    <col min="4" max="4" width="16.375" style="42" customWidth="1"/>
    <col min="5" max="6" width="13.625" style="46" customWidth="1"/>
    <col min="7" max="8" width="13.625" style="42" customWidth="1"/>
    <col min="9" max="9" width="13.625" style="45" customWidth="1"/>
    <col min="10" max="10" width="14.125" style="42" customWidth="1"/>
    <col min="11" max="11" width="18.50390625" style="42" customWidth="1"/>
    <col min="12" max="12" width="11.375" style="42" customWidth="1"/>
    <col min="13" max="13" width="12.125" style="42" bestFit="1" customWidth="1"/>
    <col min="14" max="16384" width="9.125" style="42" customWidth="1"/>
  </cols>
  <sheetData>
    <row r="1" spans="1:9" ht="13.5" customHeight="1">
      <c r="A1" s="90"/>
      <c r="B1" s="90"/>
      <c r="C1" s="90"/>
      <c r="D1" s="90"/>
      <c r="E1" s="90"/>
      <c r="F1" s="149"/>
      <c r="G1" s="150" t="s">
        <v>245</v>
      </c>
      <c r="H1" s="150"/>
      <c r="I1" s="90"/>
    </row>
    <row r="2" spans="1:9" ht="13.5" customHeight="1">
      <c r="A2" s="40"/>
      <c r="B2" s="40"/>
      <c r="C2" s="40"/>
      <c r="D2" s="40"/>
      <c r="E2" s="40"/>
      <c r="F2" s="153" t="s">
        <v>250</v>
      </c>
      <c r="G2" s="153"/>
      <c r="H2" s="153"/>
      <c r="I2" s="40"/>
    </row>
    <row r="3" spans="1:9" ht="13.5" customHeight="1">
      <c r="A3" s="40"/>
      <c r="B3" s="40"/>
      <c r="C3" s="40"/>
      <c r="D3" s="40"/>
      <c r="E3" s="40"/>
      <c r="F3" s="153" t="s">
        <v>251</v>
      </c>
      <c r="G3" s="153"/>
      <c r="H3" s="153"/>
      <c r="I3" s="40"/>
    </row>
    <row r="4" spans="1:9" ht="13.5" customHeight="1">
      <c r="A4" s="40"/>
      <c r="B4" s="40"/>
      <c r="C4" s="40"/>
      <c r="D4" s="40"/>
      <c r="E4" s="40"/>
      <c r="F4" s="153" t="s">
        <v>252</v>
      </c>
      <c r="G4" s="153"/>
      <c r="H4" s="153"/>
      <c r="I4" s="40"/>
    </row>
    <row r="5" spans="1:9" ht="38.25" customHeight="1">
      <c r="A5" s="159" t="s">
        <v>39</v>
      </c>
      <c r="B5" s="159"/>
      <c r="C5" s="159"/>
      <c r="D5" s="159"/>
      <c r="E5" s="159"/>
      <c r="F5" s="159"/>
      <c r="G5" s="159"/>
      <c r="H5" s="159"/>
      <c r="I5" s="159"/>
    </row>
    <row r="6" spans="1:9" ht="36.75" customHeight="1">
      <c r="A6" s="159" t="s">
        <v>244</v>
      </c>
      <c r="B6" s="159"/>
      <c r="C6" s="159"/>
      <c r="D6" s="159"/>
      <c r="E6" s="159"/>
      <c r="F6" s="159"/>
      <c r="G6" s="159"/>
      <c r="H6" s="159"/>
      <c r="I6" s="159"/>
    </row>
    <row r="7" spans="1:9" s="43" customFormat="1" ht="14.25" thickBot="1">
      <c r="A7" s="82"/>
      <c r="B7" s="82"/>
      <c r="C7" s="83"/>
      <c r="D7" s="84"/>
      <c r="E7" s="85"/>
      <c r="F7" s="85"/>
      <c r="G7" s="86"/>
      <c r="H7" s="86"/>
      <c r="I7" s="87" t="s">
        <v>202</v>
      </c>
    </row>
    <row r="8" spans="1:10" s="43" customFormat="1" ht="48.75" customHeight="1">
      <c r="A8" s="154" t="s">
        <v>0</v>
      </c>
      <c r="B8" s="156" t="s">
        <v>1</v>
      </c>
      <c r="C8" s="156" t="s">
        <v>41</v>
      </c>
      <c r="D8" s="156" t="s">
        <v>43</v>
      </c>
      <c r="E8" s="156" t="s">
        <v>44</v>
      </c>
      <c r="F8" s="156" t="s">
        <v>45</v>
      </c>
      <c r="G8" s="156"/>
      <c r="H8" s="156" t="s">
        <v>46</v>
      </c>
      <c r="I8" s="158"/>
      <c r="J8" s="44"/>
    </row>
    <row r="9" spans="1:10" s="43" customFormat="1" ht="54" customHeight="1">
      <c r="A9" s="155"/>
      <c r="B9" s="157"/>
      <c r="C9" s="157"/>
      <c r="D9" s="157"/>
      <c r="E9" s="157"/>
      <c r="F9" s="91" t="s">
        <v>47</v>
      </c>
      <c r="G9" s="41" t="s">
        <v>48</v>
      </c>
      <c r="H9" s="91" t="s">
        <v>47</v>
      </c>
      <c r="I9" s="92" t="s">
        <v>48</v>
      </c>
      <c r="J9" s="44"/>
    </row>
    <row r="10" spans="1:10" s="43" customFormat="1" ht="15.7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1">
        <v>6</v>
      </c>
      <c r="G10" s="11">
        <v>7</v>
      </c>
      <c r="H10" s="11">
        <v>8</v>
      </c>
      <c r="I10" s="12">
        <v>9</v>
      </c>
      <c r="J10" s="44"/>
    </row>
    <row r="11" spans="1:10" s="43" customFormat="1" ht="15">
      <c r="A11" s="160" t="s">
        <v>27</v>
      </c>
      <c r="B11" s="161"/>
      <c r="C11" s="93"/>
      <c r="D11" s="93"/>
      <c r="E11" s="93"/>
      <c r="F11" s="93"/>
      <c r="G11" s="93"/>
      <c r="H11" s="93"/>
      <c r="I11" s="94"/>
      <c r="J11" s="44"/>
    </row>
    <row r="12" spans="1:10" s="43" customFormat="1" ht="15">
      <c r="A12" s="162" t="s">
        <v>11</v>
      </c>
      <c r="B12" s="163"/>
      <c r="C12" s="95"/>
      <c r="D12" s="95"/>
      <c r="E12" s="95"/>
      <c r="F12" s="95"/>
      <c r="G12" s="95"/>
      <c r="H12" s="95"/>
      <c r="I12" s="96"/>
      <c r="J12" s="44"/>
    </row>
    <row r="13" spans="1:10" ht="15">
      <c r="A13" s="97">
        <v>11010000</v>
      </c>
      <c r="B13" s="98" t="s">
        <v>203</v>
      </c>
      <c r="C13" s="99">
        <v>29606.1</v>
      </c>
      <c r="D13" s="99">
        <v>31690</v>
      </c>
      <c r="E13" s="100">
        <v>31510.5</v>
      </c>
      <c r="F13" s="99">
        <f aca="true" t="shared" si="0" ref="F13:F24">E13-D13</f>
        <v>-179.5</v>
      </c>
      <c r="G13" s="99">
        <f>E13/D13*100</f>
        <v>99.4335752603345</v>
      </c>
      <c r="H13" s="99">
        <f aca="true" t="shared" si="1" ref="H13:H24">E13-C13</f>
        <v>1904.4000000000015</v>
      </c>
      <c r="I13" s="101">
        <f>E13/C13*100</f>
        <v>106.4324581758489</v>
      </c>
      <c r="J13" s="45"/>
    </row>
    <row r="14" spans="1:10" ht="32.25" customHeight="1">
      <c r="A14" s="97">
        <v>11020200</v>
      </c>
      <c r="B14" s="102" t="s">
        <v>204</v>
      </c>
      <c r="C14" s="99"/>
      <c r="D14" s="99">
        <v>0</v>
      </c>
      <c r="E14" s="103">
        <v>67.3</v>
      </c>
      <c r="F14" s="99">
        <f t="shared" si="0"/>
        <v>67.3</v>
      </c>
      <c r="G14" s="99"/>
      <c r="H14" s="99">
        <f t="shared" si="1"/>
        <v>67.3</v>
      </c>
      <c r="I14" s="101"/>
      <c r="J14" s="45"/>
    </row>
    <row r="15" spans="1:10" ht="43.5" customHeight="1">
      <c r="A15" s="97">
        <v>13010100</v>
      </c>
      <c r="B15" s="102" t="s">
        <v>205</v>
      </c>
      <c r="C15" s="99">
        <v>0.1</v>
      </c>
      <c r="D15" s="99"/>
      <c r="E15" s="103"/>
      <c r="F15" s="99">
        <f t="shared" si="0"/>
        <v>0</v>
      </c>
      <c r="G15" s="99"/>
      <c r="H15" s="99">
        <f t="shared" si="1"/>
        <v>-0.1</v>
      </c>
      <c r="I15" s="101">
        <f>E15/C15*100</f>
        <v>0</v>
      </c>
      <c r="J15" s="45"/>
    </row>
    <row r="16" spans="1:10" ht="46.5">
      <c r="A16" s="97">
        <v>13030100</v>
      </c>
      <c r="B16" s="102" t="s">
        <v>206</v>
      </c>
      <c r="C16" s="99">
        <v>58</v>
      </c>
      <c r="D16" s="99">
        <v>130</v>
      </c>
      <c r="E16" s="103">
        <v>132.3</v>
      </c>
      <c r="F16" s="99">
        <f t="shared" si="0"/>
        <v>2.3000000000000114</v>
      </c>
      <c r="G16" s="99">
        <f>E16/D16*100</f>
        <v>101.76923076923077</v>
      </c>
      <c r="H16" s="99">
        <f t="shared" si="1"/>
        <v>74.30000000000001</v>
      </c>
      <c r="I16" s="101">
        <f>E16/C16*100</f>
        <v>228.10344827586212</v>
      </c>
      <c r="J16" s="45"/>
    </row>
    <row r="17" spans="1:10" ht="15" hidden="1">
      <c r="A17" s="97">
        <v>13030200</v>
      </c>
      <c r="B17" s="104" t="s">
        <v>207</v>
      </c>
      <c r="C17" s="99"/>
      <c r="D17" s="99"/>
      <c r="E17" s="103"/>
      <c r="F17" s="99">
        <f t="shared" si="0"/>
        <v>0</v>
      </c>
      <c r="G17" s="99"/>
      <c r="H17" s="99">
        <f t="shared" si="1"/>
        <v>0</v>
      </c>
      <c r="I17" s="101"/>
      <c r="J17" s="45"/>
    </row>
    <row r="18" spans="1:10" ht="15">
      <c r="A18" s="97">
        <v>14000000</v>
      </c>
      <c r="B18" s="102" t="s">
        <v>13</v>
      </c>
      <c r="C18" s="99">
        <v>994.1</v>
      </c>
      <c r="D18" s="99">
        <v>3304.6</v>
      </c>
      <c r="E18" s="105">
        <v>3314.8</v>
      </c>
      <c r="F18" s="99">
        <f t="shared" si="0"/>
        <v>10.200000000000273</v>
      </c>
      <c r="G18" s="99">
        <f aca="true" t="shared" si="2" ref="G18:G24">E18/D18*100</f>
        <v>100.30866065484476</v>
      </c>
      <c r="H18" s="99">
        <f t="shared" si="1"/>
        <v>2320.7000000000003</v>
      </c>
      <c r="I18" s="101">
        <f aca="true" t="shared" si="3" ref="I18:I24">E18/C18*100</f>
        <v>333.44733930188113</v>
      </c>
      <c r="J18" s="46"/>
    </row>
    <row r="19" spans="1:10" ht="30.75">
      <c r="A19" s="97">
        <v>18010100</v>
      </c>
      <c r="B19" s="106" t="s">
        <v>208</v>
      </c>
      <c r="C19" s="99">
        <v>3116.7</v>
      </c>
      <c r="D19" s="107">
        <v>3282.1</v>
      </c>
      <c r="E19" s="103">
        <v>3282.8</v>
      </c>
      <c r="F19" s="99">
        <f t="shared" si="0"/>
        <v>0.7000000000002728</v>
      </c>
      <c r="G19" s="99">
        <f t="shared" si="2"/>
        <v>100.02132780841535</v>
      </c>
      <c r="H19" s="99">
        <f t="shared" si="1"/>
        <v>166.10000000000036</v>
      </c>
      <c r="I19" s="101">
        <f t="shared" si="3"/>
        <v>105.3293547662592</v>
      </c>
      <c r="J19" s="45"/>
    </row>
    <row r="20" spans="1:10" ht="15">
      <c r="A20" s="97">
        <v>18010500</v>
      </c>
      <c r="B20" s="102" t="s">
        <v>12</v>
      </c>
      <c r="C20" s="99">
        <v>7166.3</v>
      </c>
      <c r="D20" s="99">
        <v>7185</v>
      </c>
      <c r="E20" s="103">
        <v>7092.9</v>
      </c>
      <c r="F20" s="99">
        <f t="shared" si="0"/>
        <v>-92.10000000000036</v>
      </c>
      <c r="G20" s="99">
        <f t="shared" si="2"/>
        <v>98.71816283924842</v>
      </c>
      <c r="H20" s="99">
        <f t="shared" si="1"/>
        <v>-73.40000000000055</v>
      </c>
      <c r="I20" s="101">
        <f t="shared" si="3"/>
        <v>98.97576155059096</v>
      </c>
      <c r="J20" s="45"/>
    </row>
    <row r="21" spans="1:10" ht="15">
      <c r="A21" s="108">
        <v>18011100</v>
      </c>
      <c r="B21" s="106" t="s">
        <v>14</v>
      </c>
      <c r="C21" s="99">
        <v>49</v>
      </c>
      <c r="D21" s="107">
        <v>30.9</v>
      </c>
      <c r="E21" s="103">
        <v>31</v>
      </c>
      <c r="F21" s="99">
        <f t="shared" si="0"/>
        <v>0.10000000000000142</v>
      </c>
      <c r="G21" s="99">
        <f t="shared" si="2"/>
        <v>100.32362459546927</v>
      </c>
      <c r="H21" s="99">
        <f t="shared" si="1"/>
        <v>-18</v>
      </c>
      <c r="I21" s="101">
        <f t="shared" si="3"/>
        <v>63.26530612244898</v>
      </c>
      <c r="J21" s="45"/>
    </row>
    <row r="22" spans="1:13" s="47" customFormat="1" ht="15">
      <c r="A22" s="109">
        <v>18030000</v>
      </c>
      <c r="B22" s="110" t="s">
        <v>15</v>
      </c>
      <c r="C22" s="111">
        <v>25</v>
      </c>
      <c r="D22" s="112">
        <v>24.4</v>
      </c>
      <c r="E22" s="113">
        <v>24.5</v>
      </c>
      <c r="F22" s="99">
        <f t="shared" si="0"/>
        <v>0.10000000000000142</v>
      </c>
      <c r="G22" s="99">
        <f t="shared" si="2"/>
        <v>100.40983606557377</v>
      </c>
      <c r="H22" s="99">
        <f t="shared" si="1"/>
        <v>-0.5</v>
      </c>
      <c r="I22" s="101">
        <f t="shared" si="3"/>
        <v>98</v>
      </c>
      <c r="J22" s="45"/>
      <c r="L22" s="42"/>
      <c r="M22" s="42"/>
    </row>
    <row r="23" spans="1:10" ht="15">
      <c r="A23" s="108">
        <v>18050000</v>
      </c>
      <c r="B23" s="106" t="s">
        <v>16</v>
      </c>
      <c r="C23" s="99">
        <v>7564.3</v>
      </c>
      <c r="D23" s="107">
        <v>8082.7</v>
      </c>
      <c r="E23" s="113">
        <v>7693.3</v>
      </c>
      <c r="F23" s="99">
        <f t="shared" si="0"/>
        <v>-389.39999999999964</v>
      </c>
      <c r="G23" s="99">
        <f t="shared" si="2"/>
        <v>95.18230294332339</v>
      </c>
      <c r="H23" s="99">
        <f t="shared" si="1"/>
        <v>129</v>
      </c>
      <c r="I23" s="101">
        <f t="shared" si="3"/>
        <v>101.70537921552555</v>
      </c>
      <c r="J23" s="45"/>
    </row>
    <row r="24" spans="1:10" ht="15">
      <c r="A24" s="162" t="s">
        <v>18</v>
      </c>
      <c r="B24" s="163"/>
      <c r="C24" s="114">
        <f>SUM(C13:C23)</f>
        <v>48579.6</v>
      </c>
      <c r="D24" s="114">
        <f>SUM(D13:D23)</f>
        <v>53729.7</v>
      </c>
      <c r="E24" s="115">
        <f>SUM(E13:E23)</f>
        <v>53149.40000000001</v>
      </c>
      <c r="F24" s="114">
        <f t="shared" si="0"/>
        <v>-580.2999999999884</v>
      </c>
      <c r="G24" s="114">
        <f t="shared" si="2"/>
        <v>98.91996419112708</v>
      </c>
      <c r="H24" s="114">
        <f t="shared" si="1"/>
        <v>4569.80000000001</v>
      </c>
      <c r="I24" s="116">
        <f t="shared" si="3"/>
        <v>109.40682920402804</v>
      </c>
      <c r="J24" s="48"/>
    </row>
    <row r="25" spans="1:10" ht="15">
      <c r="A25" s="162" t="s">
        <v>19</v>
      </c>
      <c r="B25" s="163"/>
      <c r="C25" s="95"/>
      <c r="D25" s="95"/>
      <c r="E25" s="95"/>
      <c r="F25" s="95"/>
      <c r="G25" s="95"/>
      <c r="H25" s="95"/>
      <c r="I25" s="96"/>
      <c r="J25" s="45"/>
    </row>
    <row r="26" spans="1:10" ht="63" customHeight="1">
      <c r="A26" s="97">
        <v>21010300</v>
      </c>
      <c r="B26" s="102" t="s">
        <v>209</v>
      </c>
      <c r="C26" s="99"/>
      <c r="D26" s="99">
        <v>0</v>
      </c>
      <c r="E26" s="103">
        <v>191</v>
      </c>
      <c r="F26" s="99">
        <f aca="true" t="shared" si="4" ref="F26:F54">E26-D26</f>
        <v>191</v>
      </c>
      <c r="G26" s="99"/>
      <c r="H26" s="99">
        <f aca="true" t="shared" si="5" ref="H26:H54">E26-C26</f>
        <v>191</v>
      </c>
      <c r="I26" s="101"/>
      <c r="J26" s="45"/>
    </row>
    <row r="27" spans="1:10" ht="30.75">
      <c r="A27" s="97">
        <v>21050000</v>
      </c>
      <c r="B27" s="102" t="s">
        <v>210</v>
      </c>
      <c r="C27" s="99">
        <v>14.7</v>
      </c>
      <c r="D27" s="99">
        <v>0</v>
      </c>
      <c r="E27" s="103">
        <v>139.4</v>
      </c>
      <c r="F27" s="99">
        <f t="shared" si="4"/>
        <v>139.4</v>
      </c>
      <c r="G27" s="99"/>
      <c r="H27" s="99">
        <f t="shared" si="5"/>
        <v>124.7</v>
      </c>
      <c r="I27" s="101">
        <f aca="true" t="shared" si="6" ref="I27:I51">E27/C27*100</f>
        <v>948.2993197278912</v>
      </c>
      <c r="J27" s="45"/>
    </row>
    <row r="28" spans="1:10" ht="15">
      <c r="A28" s="97">
        <v>21081100</v>
      </c>
      <c r="B28" s="98" t="s">
        <v>211</v>
      </c>
      <c r="C28" s="99">
        <v>52</v>
      </c>
      <c r="D28" s="99">
        <v>26</v>
      </c>
      <c r="E28" s="103">
        <v>29.3</v>
      </c>
      <c r="F28" s="99">
        <f t="shared" si="4"/>
        <v>3.3000000000000007</v>
      </c>
      <c r="G28" s="99">
        <f>E28/D28*100</f>
        <v>112.6923076923077</v>
      </c>
      <c r="H28" s="99">
        <f t="shared" si="5"/>
        <v>-22.7</v>
      </c>
      <c r="I28" s="101">
        <f t="shared" si="6"/>
        <v>56.34615384615385</v>
      </c>
      <c r="J28" s="45"/>
    </row>
    <row r="29" spans="1:10" ht="65.25" customHeight="1">
      <c r="A29" s="97">
        <v>21081500</v>
      </c>
      <c r="B29" s="98" t="s">
        <v>212</v>
      </c>
      <c r="C29" s="99">
        <v>14.8</v>
      </c>
      <c r="D29" s="99">
        <v>0</v>
      </c>
      <c r="E29" s="103">
        <v>0</v>
      </c>
      <c r="F29" s="99">
        <f t="shared" si="4"/>
        <v>0</v>
      </c>
      <c r="G29" s="99"/>
      <c r="H29" s="99">
        <f t="shared" si="5"/>
        <v>-14.8</v>
      </c>
      <c r="I29" s="101">
        <f t="shared" si="6"/>
        <v>0</v>
      </c>
      <c r="J29" s="45"/>
    </row>
    <row r="30" spans="1:10" ht="61.5" customHeight="1">
      <c r="A30" s="97">
        <v>22010300</v>
      </c>
      <c r="B30" s="98" t="s">
        <v>213</v>
      </c>
      <c r="C30" s="99">
        <v>23.1</v>
      </c>
      <c r="D30" s="99">
        <v>22.3</v>
      </c>
      <c r="E30" s="103">
        <v>23.8</v>
      </c>
      <c r="F30" s="99">
        <f t="shared" si="4"/>
        <v>1.5</v>
      </c>
      <c r="G30" s="99">
        <f>E30/D30*100</f>
        <v>106.72645739910314</v>
      </c>
      <c r="H30" s="99">
        <f t="shared" si="5"/>
        <v>0.6999999999999993</v>
      </c>
      <c r="I30" s="101">
        <f t="shared" si="6"/>
        <v>103.03030303030303</v>
      </c>
      <c r="J30" s="45"/>
    </row>
    <row r="31" spans="1:12" ht="17.25" customHeight="1">
      <c r="A31" s="97">
        <v>22012500</v>
      </c>
      <c r="B31" s="98" t="s">
        <v>214</v>
      </c>
      <c r="C31" s="99">
        <v>696.8</v>
      </c>
      <c r="D31" s="99">
        <v>710</v>
      </c>
      <c r="E31" s="103">
        <v>617</v>
      </c>
      <c r="F31" s="99">
        <f t="shared" si="4"/>
        <v>-93</v>
      </c>
      <c r="G31" s="99">
        <f>E31/D31*100</f>
        <v>86.90140845070422</v>
      </c>
      <c r="H31" s="99">
        <f t="shared" si="5"/>
        <v>-79.79999999999995</v>
      </c>
      <c r="I31" s="101">
        <f t="shared" si="6"/>
        <v>88.54764638346728</v>
      </c>
      <c r="J31" s="45"/>
      <c r="L31" s="46"/>
    </row>
    <row r="32" spans="1:10" ht="46.5" customHeight="1">
      <c r="A32" s="97">
        <v>22012600</v>
      </c>
      <c r="B32" s="98" t="s">
        <v>215</v>
      </c>
      <c r="C32" s="99">
        <v>114.2</v>
      </c>
      <c r="D32" s="99">
        <v>140.4</v>
      </c>
      <c r="E32" s="103">
        <v>140.5</v>
      </c>
      <c r="F32" s="99">
        <f t="shared" si="4"/>
        <v>0.09999999999999432</v>
      </c>
      <c r="G32" s="99">
        <f>E32/D32*100</f>
        <v>100.07122507122506</v>
      </c>
      <c r="H32" s="99">
        <f t="shared" si="5"/>
        <v>26.299999999999997</v>
      </c>
      <c r="I32" s="101">
        <f t="shared" si="6"/>
        <v>123.02977232924692</v>
      </c>
      <c r="J32" s="45"/>
    </row>
    <row r="33" spans="1:10" ht="129.75" customHeight="1">
      <c r="A33" s="97">
        <v>22012900</v>
      </c>
      <c r="B33" s="98" t="s">
        <v>216</v>
      </c>
      <c r="C33" s="99">
        <v>0.2</v>
      </c>
      <c r="D33" s="99">
        <v>0</v>
      </c>
      <c r="E33" s="99">
        <v>3.5</v>
      </c>
      <c r="F33" s="99">
        <f t="shared" si="4"/>
        <v>3.5</v>
      </c>
      <c r="G33" s="99"/>
      <c r="H33" s="99">
        <f t="shared" si="5"/>
        <v>3.3</v>
      </c>
      <c r="I33" s="101">
        <f t="shared" si="6"/>
        <v>1750</v>
      </c>
      <c r="J33" s="45"/>
    </row>
    <row r="34" spans="1:11" ht="62.25">
      <c r="A34" s="97">
        <v>22080400</v>
      </c>
      <c r="B34" s="117" t="s">
        <v>217</v>
      </c>
      <c r="C34" s="99">
        <v>132</v>
      </c>
      <c r="D34" s="99">
        <v>55</v>
      </c>
      <c r="E34" s="99">
        <v>68.6</v>
      </c>
      <c r="F34" s="99">
        <f t="shared" si="4"/>
        <v>13.599999999999994</v>
      </c>
      <c r="G34" s="99">
        <f>E34/D34*100</f>
        <v>124.7272727272727</v>
      </c>
      <c r="H34" s="99">
        <f t="shared" si="5"/>
        <v>-63.400000000000006</v>
      </c>
      <c r="I34" s="101">
        <f t="shared" si="6"/>
        <v>51.96969696969697</v>
      </c>
      <c r="J34" s="45"/>
      <c r="K34" s="46"/>
    </row>
    <row r="35" spans="1:10" ht="15">
      <c r="A35" s="97">
        <v>22090000</v>
      </c>
      <c r="B35" s="98" t="s">
        <v>20</v>
      </c>
      <c r="C35" s="99">
        <v>5.7</v>
      </c>
      <c r="D35" s="99">
        <v>5.4</v>
      </c>
      <c r="E35" s="99">
        <v>5.6</v>
      </c>
      <c r="F35" s="99">
        <f t="shared" si="4"/>
        <v>0.1999999999999993</v>
      </c>
      <c r="G35" s="99">
        <f>E35/D35*100</f>
        <v>103.7037037037037</v>
      </c>
      <c r="H35" s="99">
        <f t="shared" si="5"/>
        <v>-0.10000000000000053</v>
      </c>
      <c r="I35" s="101">
        <f t="shared" si="6"/>
        <v>98.24561403508771</v>
      </c>
      <c r="J35" s="45"/>
    </row>
    <row r="36" spans="1:10" ht="15">
      <c r="A36" s="97">
        <v>24060300</v>
      </c>
      <c r="B36" s="98" t="s">
        <v>21</v>
      </c>
      <c r="C36" s="99">
        <v>632.3</v>
      </c>
      <c r="D36" s="99">
        <v>599.9</v>
      </c>
      <c r="E36" s="99">
        <v>602.7</v>
      </c>
      <c r="F36" s="99">
        <f t="shared" si="4"/>
        <v>2.800000000000068</v>
      </c>
      <c r="G36" s="99">
        <f>E36/D36*100</f>
        <v>100.46674445740958</v>
      </c>
      <c r="H36" s="99">
        <f t="shared" si="5"/>
        <v>-29.59999999999991</v>
      </c>
      <c r="I36" s="101">
        <f t="shared" si="6"/>
        <v>95.31867784279615</v>
      </c>
      <c r="J36" s="45"/>
    </row>
    <row r="37" spans="1:10" ht="96" customHeight="1">
      <c r="A37" s="97">
        <v>31010200</v>
      </c>
      <c r="B37" s="98" t="s">
        <v>218</v>
      </c>
      <c r="C37" s="99">
        <v>4.2</v>
      </c>
      <c r="D37" s="99"/>
      <c r="E37" s="99"/>
      <c r="F37" s="99">
        <f t="shared" si="4"/>
        <v>0</v>
      </c>
      <c r="G37" s="99"/>
      <c r="H37" s="99">
        <f t="shared" si="5"/>
        <v>-4.2</v>
      </c>
      <c r="I37" s="101">
        <f t="shared" si="6"/>
        <v>0</v>
      </c>
      <c r="J37" s="45"/>
    </row>
    <row r="38" spans="1:10" ht="15">
      <c r="A38" s="162" t="s">
        <v>22</v>
      </c>
      <c r="B38" s="163"/>
      <c r="C38" s="114">
        <f>SUM(C26:C37)</f>
        <v>1690.0000000000002</v>
      </c>
      <c r="D38" s="114">
        <f>SUM(D26:D36)</f>
        <v>1559</v>
      </c>
      <c r="E38" s="114">
        <f>SUM(E26:E36)</f>
        <v>1821.3999999999999</v>
      </c>
      <c r="F38" s="114">
        <f t="shared" si="4"/>
        <v>262.39999999999986</v>
      </c>
      <c r="G38" s="114">
        <f aca="true" t="shared" si="7" ref="G38:G43">E38/D38*100</f>
        <v>116.83130211674148</v>
      </c>
      <c r="H38" s="114">
        <f t="shared" si="5"/>
        <v>131.39999999999964</v>
      </c>
      <c r="I38" s="116">
        <f t="shared" si="6"/>
        <v>107.77514792899406</v>
      </c>
      <c r="J38" s="48"/>
    </row>
    <row r="39" spans="1:13" ht="15">
      <c r="A39" s="162" t="s">
        <v>23</v>
      </c>
      <c r="B39" s="163"/>
      <c r="C39" s="114">
        <f>C24+C38</f>
        <v>50269.6</v>
      </c>
      <c r="D39" s="114">
        <f>D24+D38</f>
        <v>55288.7</v>
      </c>
      <c r="E39" s="114">
        <f>E24+E38</f>
        <v>54970.80000000001</v>
      </c>
      <c r="F39" s="114">
        <f t="shared" si="4"/>
        <v>-317.8999999999869</v>
      </c>
      <c r="G39" s="114">
        <f t="shared" si="7"/>
        <v>99.42501813209573</v>
      </c>
      <c r="H39" s="114">
        <f t="shared" si="5"/>
        <v>4701.200000000012</v>
      </c>
      <c r="I39" s="116">
        <f t="shared" si="6"/>
        <v>109.35197415535436</v>
      </c>
      <c r="J39" s="48"/>
      <c r="K39" s="49"/>
      <c r="L39" s="50"/>
      <c r="M39" s="51"/>
    </row>
    <row r="40" spans="1:13" s="53" customFormat="1" ht="15">
      <c r="A40" s="118">
        <v>40000000</v>
      </c>
      <c r="B40" s="119" t="s">
        <v>219</v>
      </c>
      <c r="C40" s="120">
        <f>C41</f>
        <v>61677.00000000001</v>
      </c>
      <c r="D40" s="120">
        <f>D41</f>
        <v>12289.9</v>
      </c>
      <c r="E40" s="120">
        <f>SUM(E41)</f>
        <v>12079.9</v>
      </c>
      <c r="F40" s="121">
        <f t="shared" si="4"/>
        <v>-210</v>
      </c>
      <c r="G40" s="121">
        <f t="shared" si="7"/>
        <v>98.29127983140627</v>
      </c>
      <c r="H40" s="121">
        <f t="shared" si="5"/>
        <v>-49597.100000000006</v>
      </c>
      <c r="I40" s="122">
        <f t="shared" si="6"/>
        <v>19.585745091363066</v>
      </c>
      <c r="J40" s="48"/>
      <c r="K40" s="49"/>
      <c r="L40" s="52"/>
      <c r="M40" s="50"/>
    </row>
    <row r="41" spans="1:10" ht="15">
      <c r="A41" s="118">
        <v>41000000</v>
      </c>
      <c r="B41" s="88" t="s">
        <v>220</v>
      </c>
      <c r="C41" s="120">
        <f>C42+C45</f>
        <v>61677.00000000001</v>
      </c>
      <c r="D41" s="120">
        <f>D42+D45</f>
        <v>12289.9</v>
      </c>
      <c r="E41" s="120">
        <f>E42+E45</f>
        <v>12079.9</v>
      </c>
      <c r="F41" s="121">
        <f t="shared" si="4"/>
        <v>-210</v>
      </c>
      <c r="G41" s="121">
        <f t="shared" si="7"/>
        <v>98.29127983140627</v>
      </c>
      <c r="H41" s="121">
        <f t="shared" si="5"/>
        <v>-49597.100000000006</v>
      </c>
      <c r="I41" s="122">
        <f t="shared" si="6"/>
        <v>19.585745091363066</v>
      </c>
      <c r="J41" s="48"/>
    </row>
    <row r="42" spans="1:10" s="53" customFormat="1" ht="30.75">
      <c r="A42" s="118">
        <v>41030000</v>
      </c>
      <c r="B42" s="123" t="s">
        <v>221</v>
      </c>
      <c r="C42" s="120">
        <f>C43+C44</f>
        <v>18192.5</v>
      </c>
      <c r="D42" s="120">
        <f>D43</f>
        <v>11689.8</v>
      </c>
      <c r="E42" s="120">
        <f>E43</f>
        <v>11689.8</v>
      </c>
      <c r="F42" s="121">
        <f t="shared" si="4"/>
        <v>0</v>
      </c>
      <c r="G42" s="121">
        <f t="shared" si="7"/>
        <v>100</v>
      </c>
      <c r="H42" s="121">
        <f t="shared" si="5"/>
        <v>-6502.700000000001</v>
      </c>
      <c r="I42" s="122">
        <f t="shared" si="6"/>
        <v>64.2561495121616</v>
      </c>
      <c r="J42" s="48"/>
    </row>
    <row r="43" spans="1:10" ht="30.75">
      <c r="A43" s="124">
        <v>41033900</v>
      </c>
      <c r="B43" s="125" t="s">
        <v>222</v>
      </c>
      <c r="C43" s="126">
        <v>10800.9</v>
      </c>
      <c r="D43" s="126">
        <v>11689.8</v>
      </c>
      <c r="E43" s="127">
        <v>11689.8</v>
      </c>
      <c r="F43" s="99">
        <f t="shared" si="4"/>
        <v>0</v>
      </c>
      <c r="G43" s="99">
        <f t="shared" si="7"/>
        <v>100</v>
      </c>
      <c r="H43" s="99">
        <f t="shared" si="5"/>
        <v>888.8999999999996</v>
      </c>
      <c r="I43" s="101">
        <f t="shared" si="6"/>
        <v>108.2298697330778</v>
      </c>
      <c r="J43" s="45"/>
    </row>
    <row r="44" spans="1:10" ht="30.75">
      <c r="A44" s="128">
        <v>41034200</v>
      </c>
      <c r="B44" s="125" t="s">
        <v>223</v>
      </c>
      <c r="C44" s="126">
        <v>7391.6</v>
      </c>
      <c r="D44" s="126"/>
      <c r="E44" s="127"/>
      <c r="F44" s="99">
        <f t="shared" si="4"/>
        <v>0</v>
      </c>
      <c r="G44" s="99"/>
      <c r="H44" s="99">
        <f t="shared" si="5"/>
        <v>-7391.6</v>
      </c>
      <c r="I44" s="101">
        <f t="shared" si="6"/>
        <v>0</v>
      </c>
      <c r="J44" s="45"/>
    </row>
    <row r="45" spans="1:10" s="53" customFormat="1" ht="30.75">
      <c r="A45" s="118">
        <v>41050000</v>
      </c>
      <c r="B45" s="123" t="s">
        <v>224</v>
      </c>
      <c r="C45" s="129">
        <f>SUM(C46:C53)</f>
        <v>43484.50000000001</v>
      </c>
      <c r="D45" s="129">
        <f>SUM(D46:D53)</f>
        <v>600.1</v>
      </c>
      <c r="E45" s="129">
        <f>SUM(E46:E53)</f>
        <v>390.09999999999997</v>
      </c>
      <c r="F45" s="121">
        <f t="shared" si="4"/>
        <v>-210.00000000000006</v>
      </c>
      <c r="G45" s="121">
        <f>E45/D45*100</f>
        <v>65.00583236127311</v>
      </c>
      <c r="H45" s="121">
        <f t="shared" si="5"/>
        <v>-43094.40000000001</v>
      </c>
      <c r="I45" s="122">
        <f t="shared" si="6"/>
        <v>0.8971012659683333</v>
      </c>
      <c r="J45" s="48"/>
    </row>
    <row r="46" spans="1:10" s="53" customFormat="1" ht="261" customHeight="1">
      <c r="A46" s="124">
        <v>41050100</v>
      </c>
      <c r="B46" s="130" t="s">
        <v>225</v>
      </c>
      <c r="C46" s="112">
        <v>32341</v>
      </c>
      <c r="D46" s="112"/>
      <c r="E46" s="112"/>
      <c r="F46" s="99">
        <f t="shared" si="4"/>
        <v>0</v>
      </c>
      <c r="G46" s="99"/>
      <c r="H46" s="99">
        <f t="shared" si="5"/>
        <v>-32341</v>
      </c>
      <c r="I46" s="101">
        <f t="shared" si="6"/>
        <v>0</v>
      </c>
      <c r="J46" s="48"/>
    </row>
    <row r="47" spans="1:10" s="53" customFormat="1" ht="259.5" customHeight="1">
      <c r="A47" s="124">
        <v>41050300</v>
      </c>
      <c r="B47" s="130" t="s">
        <v>226</v>
      </c>
      <c r="C47" s="112">
        <v>10581.3</v>
      </c>
      <c r="D47" s="112"/>
      <c r="E47" s="112"/>
      <c r="F47" s="99">
        <f t="shared" si="4"/>
        <v>0</v>
      </c>
      <c r="G47" s="99"/>
      <c r="H47" s="99">
        <f t="shared" si="5"/>
        <v>-10581.3</v>
      </c>
      <c r="I47" s="101">
        <f t="shared" si="6"/>
        <v>0</v>
      </c>
      <c r="J47" s="48"/>
    </row>
    <row r="48" spans="1:10" s="53" customFormat="1" ht="231" customHeight="1">
      <c r="A48" s="124">
        <v>41050700</v>
      </c>
      <c r="B48" s="130" t="s">
        <v>227</v>
      </c>
      <c r="C48" s="112">
        <v>81</v>
      </c>
      <c r="D48" s="112"/>
      <c r="E48" s="112"/>
      <c r="F48" s="99">
        <f t="shared" si="4"/>
        <v>0</v>
      </c>
      <c r="G48" s="99"/>
      <c r="H48" s="99">
        <f t="shared" si="5"/>
        <v>-81</v>
      </c>
      <c r="I48" s="101">
        <f t="shared" si="6"/>
        <v>0</v>
      </c>
      <c r="J48" s="48"/>
    </row>
    <row r="49" spans="1:10" ht="62.25">
      <c r="A49" s="124">
        <v>41051000</v>
      </c>
      <c r="B49" s="131" t="s">
        <v>228</v>
      </c>
      <c r="C49" s="126">
        <v>240.4</v>
      </c>
      <c r="D49" s="126">
        <v>309.1</v>
      </c>
      <c r="E49" s="127">
        <v>142.2</v>
      </c>
      <c r="F49" s="99">
        <f t="shared" si="4"/>
        <v>-166.90000000000003</v>
      </c>
      <c r="G49" s="99">
        <f>E49/D49*100</f>
        <v>46.00452927855063</v>
      </c>
      <c r="H49" s="99">
        <f t="shared" si="5"/>
        <v>-98.20000000000002</v>
      </c>
      <c r="I49" s="101">
        <f t="shared" si="6"/>
        <v>59.15141430948418</v>
      </c>
      <c r="J49" s="45"/>
    </row>
    <row r="50" spans="1:10" ht="65.25" customHeight="1">
      <c r="A50" s="132">
        <v>41051200</v>
      </c>
      <c r="B50" s="13" t="s">
        <v>229</v>
      </c>
      <c r="C50" s="126">
        <v>60.3</v>
      </c>
      <c r="D50" s="126">
        <v>97.8</v>
      </c>
      <c r="E50" s="127">
        <v>97.8</v>
      </c>
      <c r="F50" s="99">
        <f t="shared" si="4"/>
        <v>0</v>
      </c>
      <c r="G50" s="99">
        <f>E50/D50*100</f>
        <v>100</v>
      </c>
      <c r="H50" s="99">
        <f t="shared" si="5"/>
        <v>37.5</v>
      </c>
      <c r="I50" s="101">
        <f t="shared" si="6"/>
        <v>162.18905472636814</v>
      </c>
      <c r="J50" s="45"/>
    </row>
    <row r="51" spans="1:10" ht="63.75" customHeight="1">
      <c r="A51" s="132">
        <v>41051500</v>
      </c>
      <c r="B51" s="133" t="s">
        <v>230</v>
      </c>
      <c r="C51" s="126">
        <v>143.8</v>
      </c>
      <c r="D51" s="126"/>
      <c r="E51" s="127"/>
      <c r="F51" s="99">
        <f t="shared" si="4"/>
        <v>0</v>
      </c>
      <c r="G51" s="99"/>
      <c r="H51" s="99">
        <f t="shared" si="5"/>
        <v>-143.8</v>
      </c>
      <c r="I51" s="101">
        <f t="shared" si="6"/>
        <v>0</v>
      </c>
      <c r="J51" s="45"/>
    </row>
    <row r="52" spans="1:13" ht="64.5" customHeight="1">
      <c r="A52" s="132">
        <v>41053300</v>
      </c>
      <c r="B52" s="13" t="s">
        <v>130</v>
      </c>
      <c r="C52" s="126"/>
      <c r="D52" s="126">
        <v>110.4</v>
      </c>
      <c r="E52" s="127">
        <v>110.4</v>
      </c>
      <c r="F52" s="99">
        <f t="shared" si="4"/>
        <v>0</v>
      </c>
      <c r="G52" s="99">
        <f>E52/D52*100</f>
        <v>100</v>
      </c>
      <c r="H52" s="99">
        <f t="shared" si="5"/>
        <v>110.4</v>
      </c>
      <c r="I52" s="101">
        <f>E51/C51*100</f>
        <v>0</v>
      </c>
      <c r="L52" s="46"/>
      <c r="M52" s="46"/>
    </row>
    <row r="53" spans="1:10" ht="15">
      <c r="A53" s="124">
        <v>41053900</v>
      </c>
      <c r="B53" s="134" t="s">
        <v>231</v>
      </c>
      <c r="C53" s="112">
        <v>36.7</v>
      </c>
      <c r="D53" s="112">
        <v>82.8</v>
      </c>
      <c r="E53" s="112">
        <v>39.7</v>
      </c>
      <c r="F53" s="99">
        <f t="shared" si="4"/>
        <v>-43.099999999999994</v>
      </c>
      <c r="G53" s="99">
        <f>E53/D53*100</f>
        <v>47.94685990338165</v>
      </c>
      <c r="H53" s="99">
        <f t="shared" si="5"/>
        <v>3</v>
      </c>
      <c r="I53" s="101">
        <f>E53/C53*100</f>
        <v>108.17438692098094</v>
      </c>
      <c r="J53" s="45"/>
    </row>
    <row r="54" spans="1:11" ht="15">
      <c r="A54" s="164" t="s">
        <v>24</v>
      </c>
      <c r="B54" s="165"/>
      <c r="C54" s="135">
        <f>C39+C40</f>
        <v>111946.6</v>
      </c>
      <c r="D54" s="135">
        <f>D39+D40</f>
        <v>67578.59999999999</v>
      </c>
      <c r="E54" s="135">
        <f>E39+E40</f>
        <v>67050.70000000001</v>
      </c>
      <c r="F54" s="114">
        <f t="shared" si="4"/>
        <v>-527.8999999999796</v>
      </c>
      <c r="G54" s="114">
        <f>E54/D54*100</f>
        <v>99.21883554853167</v>
      </c>
      <c r="H54" s="114">
        <f t="shared" si="5"/>
        <v>-44895.899999999994</v>
      </c>
      <c r="I54" s="116">
        <f>E54/C54*100</f>
        <v>59.895253629855674</v>
      </c>
      <c r="J54" s="54"/>
      <c r="K54" s="54"/>
    </row>
    <row r="55" spans="1:12" ht="15">
      <c r="A55" s="160" t="s">
        <v>28</v>
      </c>
      <c r="B55" s="161"/>
      <c r="C55" s="136"/>
      <c r="D55" s="136"/>
      <c r="E55" s="136"/>
      <c r="F55" s="136"/>
      <c r="G55" s="136"/>
      <c r="H55" s="136"/>
      <c r="I55" s="137"/>
      <c r="J55" s="54"/>
      <c r="K55" s="46"/>
      <c r="L55" s="46"/>
    </row>
    <row r="56" spans="1:10" ht="15">
      <c r="A56" s="138" t="s">
        <v>25</v>
      </c>
      <c r="B56" s="139" t="s">
        <v>232</v>
      </c>
      <c r="C56" s="121">
        <f>C62+C64+C65+C66+C69</f>
        <v>377.8</v>
      </c>
      <c r="D56" s="121">
        <f>D62+D64+D65+D66+D69</f>
        <v>150</v>
      </c>
      <c r="E56" s="121">
        <f>E62+E64+E65+E66+E69</f>
        <v>787.289</v>
      </c>
      <c r="F56" s="121">
        <f>E56-D56</f>
        <v>637.289</v>
      </c>
      <c r="G56" s="121">
        <f>E56/D56*100</f>
        <v>524.8593333333333</v>
      </c>
      <c r="H56" s="121">
        <f aca="true" t="shared" si="8" ref="H56:H71">E56-C56</f>
        <v>409.489</v>
      </c>
      <c r="I56" s="122">
        <f>E56/C56*100</f>
        <v>208.38777130757015</v>
      </c>
      <c r="J56" s="48"/>
    </row>
    <row r="57" spans="1:10" ht="15">
      <c r="A57" s="138"/>
      <c r="B57" s="139" t="s">
        <v>233</v>
      </c>
      <c r="C57" s="121">
        <f>C62+C65+C66</f>
        <v>377.8</v>
      </c>
      <c r="D57" s="121">
        <f>D62+D65+D66</f>
        <v>150</v>
      </c>
      <c r="E57" s="121">
        <f>E62+E65+E66</f>
        <v>787.289</v>
      </c>
      <c r="F57" s="121">
        <f>F62+F65+F66</f>
        <v>637.289</v>
      </c>
      <c r="G57" s="121">
        <f>E57/D57*100</f>
        <v>524.8593333333333</v>
      </c>
      <c r="H57" s="121">
        <f t="shared" si="8"/>
        <v>409.489</v>
      </c>
      <c r="I57" s="122">
        <f>E57/C57*100</f>
        <v>208.38777130757015</v>
      </c>
      <c r="J57" s="48"/>
    </row>
    <row r="58" spans="1:10" ht="15">
      <c r="A58" s="97">
        <v>19010000</v>
      </c>
      <c r="B58" s="106" t="s">
        <v>17</v>
      </c>
      <c r="C58" s="107">
        <v>18.1</v>
      </c>
      <c r="D58" s="107">
        <v>9.5</v>
      </c>
      <c r="E58" s="99">
        <v>14.802</v>
      </c>
      <c r="F58" s="99">
        <f aca="true" t="shared" si="9" ref="F58:F71">E58-D58</f>
        <v>5.302</v>
      </c>
      <c r="G58" s="99">
        <f>E58/D58*100</f>
        <v>155.81052631578947</v>
      </c>
      <c r="H58" s="99">
        <f t="shared" si="8"/>
        <v>-3.298000000000002</v>
      </c>
      <c r="I58" s="101">
        <f>E58/C58*100</f>
        <v>81.77900552486187</v>
      </c>
      <c r="J58" s="45"/>
    </row>
    <row r="59" spans="1:10" ht="15" hidden="1">
      <c r="A59" s="97">
        <v>21110000</v>
      </c>
      <c r="B59" s="106" t="s">
        <v>234</v>
      </c>
      <c r="C59" s="107"/>
      <c r="D59" s="107"/>
      <c r="E59" s="99"/>
      <c r="F59" s="99">
        <f t="shared" si="9"/>
        <v>0</v>
      </c>
      <c r="G59" s="99"/>
      <c r="H59" s="99">
        <f t="shared" si="8"/>
        <v>0</v>
      </c>
      <c r="I59" s="101"/>
      <c r="J59" s="45"/>
    </row>
    <row r="60" spans="1:10" ht="62.25" customHeight="1">
      <c r="A60" s="97">
        <v>24062100</v>
      </c>
      <c r="B60" s="106" t="s">
        <v>235</v>
      </c>
      <c r="C60" s="107">
        <v>0.1</v>
      </c>
      <c r="D60" s="107"/>
      <c r="E60" s="99"/>
      <c r="F60" s="99">
        <f t="shared" si="9"/>
        <v>0</v>
      </c>
      <c r="G60" s="99"/>
      <c r="H60" s="99">
        <f t="shared" si="8"/>
        <v>-0.1</v>
      </c>
      <c r="I60" s="101">
        <f>E60/C60*100</f>
        <v>0</v>
      </c>
      <c r="J60" s="45"/>
    </row>
    <row r="61" spans="1:10" ht="78">
      <c r="A61" s="97">
        <v>24110900</v>
      </c>
      <c r="B61" s="106" t="s">
        <v>236</v>
      </c>
      <c r="C61" s="107">
        <v>0.2</v>
      </c>
      <c r="D61" s="107"/>
      <c r="E61" s="99"/>
      <c r="F61" s="99">
        <f t="shared" si="9"/>
        <v>0</v>
      </c>
      <c r="G61" s="99"/>
      <c r="H61" s="99">
        <f t="shared" si="8"/>
        <v>-0.2</v>
      </c>
      <c r="I61" s="101">
        <f>E61/C61*100</f>
        <v>0</v>
      </c>
      <c r="J61" s="45"/>
    </row>
    <row r="62" spans="1:13" s="53" customFormat="1" ht="48" customHeight="1">
      <c r="A62" s="140">
        <v>24170000</v>
      </c>
      <c r="B62" s="141" t="s">
        <v>237</v>
      </c>
      <c r="C62" s="142">
        <v>126.9</v>
      </c>
      <c r="D62" s="142">
        <v>150</v>
      </c>
      <c r="E62" s="121">
        <v>59.399</v>
      </c>
      <c r="F62" s="121">
        <f t="shared" si="9"/>
        <v>-90.601</v>
      </c>
      <c r="G62" s="121">
        <f>E62/D62*100</f>
        <v>39.599333333333334</v>
      </c>
      <c r="H62" s="121">
        <f t="shared" si="8"/>
        <v>-67.501</v>
      </c>
      <c r="I62" s="122">
        <f>E62/C62*100</f>
        <v>46.80772261623326</v>
      </c>
      <c r="J62" s="48"/>
      <c r="M62" s="42"/>
    </row>
    <row r="63" spans="1:10" ht="18.75" customHeight="1">
      <c r="A63" s="97">
        <v>25000000</v>
      </c>
      <c r="B63" s="106" t="s">
        <v>238</v>
      </c>
      <c r="C63" s="107">
        <v>1604.2</v>
      </c>
      <c r="D63" s="107">
        <v>1617.8</v>
      </c>
      <c r="E63" s="143">
        <v>2425.9</v>
      </c>
      <c r="F63" s="99">
        <f t="shared" si="9"/>
        <v>808.1000000000001</v>
      </c>
      <c r="G63" s="99">
        <f>E63/D63*100</f>
        <v>149.95055012980592</v>
      </c>
      <c r="H63" s="99">
        <f t="shared" si="8"/>
        <v>821.7</v>
      </c>
      <c r="I63" s="101">
        <f>E63/C63*100</f>
        <v>151.22179279391597</v>
      </c>
      <c r="J63" s="45"/>
    </row>
    <row r="64" spans="1:13" s="53" customFormat="1" ht="15" hidden="1">
      <c r="A64" s="140">
        <v>31030000</v>
      </c>
      <c r="B64" s="141" t="s">
        <v>239</v>
      </c>
      <c r="C64" s="142"/>
      <c r="D64" s="142"/>
      <c r="E64" s="144"/>
      <c r="F64" s="121">
        <f t="shared" si="9"/>
        <v>0</v>
      </c>
      <c r="G64" s="99"/>
      <c r="H64" s="99">
        <f t="shared" si="8"/>
        <v>0</v>
      </c>
      <c r="I64" s="101"/>
      <c r="J64" s="48"/>
      <c r="M64" s="42"/>
    </row>
    <row r="65" spans="1:11" ht="109.5" customHeight="1">
      <c r="A65" s="140">
        <v>33010100</v>
      </c>
      <c r="B65" s="141" t="s">
        <v>240</v>
      </c>
      <c r="C65" s="142">
        <v>250.9</v>
      </c>
      <c r="D65" s="142">
        <v>0</v>
      </c>
      <c r="E65" s="121">
        <v>327.89</v>
      </c>
      <c r="F65" s="121">
        <f t="shared" si="9"/>
        <v>327.89</v>
      </c>
      <c r="G65" s="99"/>
      <c r="H65" s="121">
        <f t="shared" si="8"/>
        <v>76.98999999999998</v>
      </c>
      <c r="I65" s="122">
        <f>E65/C65*100</f>
        <v>130.6855320844958</v>
      </c>
      <c r="J65" s="48"/>
      <c r="K65" s="46"/>
    </row>
    <row r="66" spans="1:10" ht="109.5" customHeight="1">
      <c r="A66" s="140">
        <v>33010200</v>
      </c>
      <c r="B66" s="141" t="s">
        <v>241</v>
      </c>
      <c r="C66" s="142"/>
      <c r="D66" s="142">
        <v>0</v>
      </c>
      <c r="E66" s="121">
        <v>400</v>
      </c>
      <c r="F66" s="121">
        <f t="shared" si="9"/>
        <v>400</v>
      </c>
      <c r="G66" s="99"/>
      <c r="H66" s="121">
        <f t="shared" si="8"/>
        <v>400</v>
      </c>
      <c r="I66" s="122"/>
      <c r="J66" s="48"/>
    </row>
    <row r="67" spans="1:10" ht="66" customHeight="1">
      <c r="A67" s="97">
        <v>50110000</v>
      </c>
      <c r="B67" s="106" t="s">
        <v>242</v>
      </c>
      <c r="C67" s="107">
        <v>95.2</v>
      </c>
      <c r="D67" s="107">
        <v>102</v>
      </c>
      <c r="E67" s="99">
        <v>104.78</v>
      </c>
      <c r="F67" s="99">
        <f t="shared" si="9"/>
        <v>2.780000000000001</v>
      </c>
      <c r="G67" s="99">
        <f>E67/D67*100</f>
        <v>102.72549019607844</v>
      </c>
      <c r="H67" s="99">
        <f t="shared" si="8"/>
        <v>9.579999999999998</v>
      </c>
      <c r="I67" s="101">
        <f>E67/C67*100</f>
        <v>110.06302521008405</v>
      </c>
      <c r="J67" s="45"/>
    </row>
    <row r="68" spans="1:10" ht="15">
      <c r="A68" s="166" t="s">
        <v>26</v>
      </c>
      <c r="B68" s="167"/>
      <c r="C68" s="114">
        <f>SUM(C58:C67)</f>
        <v>2095.6</v>
      </c>
      <c r="D68" s="114">
        <f>SUM(D58:D67)</f>
        <v>1879.3</v>
      </c>
      <c r="E68" s="114">
        <f>SUM(E58:E67)</f>
        <v>3332.771</v>
      </c>
      <c r="F68" s="114">
        <f t="shared" si="9"/>
        <v>1453.4710000000002</v>
      </c>
      <c r="G68" s="114">
        <f>E68/D68*100</f>
        <v>177.3410844463364</v>
      </c>
      <c r="H68" s="114">
        <f t="shared" si="8"/>
        <v>1237.1710000000003</v>
      </c>
      <c r="I68" s="116">
        <f>E68/C68*100</f>
        <v>159.0366004962779</v>
      </c>
      <c r="J68" s="48"/>
    </row>
    <row r="69" spans="1:10" ht="15">
      <c r="A69" s="108">
        <v>41053900</v>
      </c>
      <c r="B69" s="145" t="s">
        <v>231</v>
      </c>
      <c r="C69" s="107"/>
      <c r="D69" s="107">
        <v>0</v>
      </c>
      <c r="E69" s="107">
        <v>0</v>
      </c>
      <c r="F69" s="99">
        <f t="shared" si="9"/>
        <v>0</v>
      </c>
      <c r="G69" s="99"/>
      <c r="H69" s="99">
        <f t="shared" si="8"/>
        <v>0</v>
      </c>
      <c r="I69" s="101"/>
      <c r="J69" s="46"/>
    </row>
    <row r="70" spans="1:10" ht="15">
      <c r="A70" s="164" t="s">
        <v>243</v>
      </c>
      <c r="B70" s="165"/>
      <c r="C70" s="114">
        <f>C68+C69</f>
        <v>2095.6</v>
      </c>
      <c r="D70" s="114">
        <f>D68+D69</f>
        <v>1879.3</v>
      </c>
      <c r="E70" s="114">
        <f>E68+E69</f>
        <v>3332.771</v>
      </c>
      <c r="F70" s="114">
        <f t="shared" si="9"/>
        <v>1453.4710000000002</v>
      </c>
      <c r="G70" s="114">
        <f>E70/D70*100</f>
        <v>177.3410844463364</v>
      </c>
      <c r="H70" s="114">
        <f t="shared" si="8"/>
        <v>1237.1710000000003</v>
      </c>
      <c r="I70" s="116">
        <f>E70/C70*100</f>
        <v>159.0366004962779</v>
      </c>
      <c r="J70" s="46"/>
    </row>
    <row r="71" spans="1:10" s="43" customFormat="1" ht="15.75" thickBot="1">
      <c r="A71" s="168" t="s">
        <v>29</v>
      </c>
      <c r="B71" s="169"/>
      <c r="C71" s="146">
        <f>C54+C70</f>
        <v>114042.20000000001</v>
      </c>
      <c r="D71" s="146">
        <f>D54+D70</f>
        <v>69457.9</v>
      </c>
      <c r="E71" s="146">
        <f>E54+E70</f>
        <v>70383.471</v>
      </c>
      <c r="F71" s="146">
        <f t="shared" si="9"/>
        <v>925.5710000000108</v>
      </c>
      <c r="G71" s="146">
        <f>E71/D71*100</f>
        <v>101.33256404239117</v>
      </c>
      <c r="H71" s="147">
        <f t="shared" si="8"/>
        <v>-43658.72900000001</v>
      </c>
      <c r="I71" s="148">
        <f>E71/C71*100</f>
        <v>61.71704070949174</v>
      </c>
      <c r="J71" s="55"/>
    </row>
    <row r="72" spans="9:10" s="43" customFormat="1" ht="12.75">
      <c r="I72" s="56"/>
      <c r="J72" s="55"/>
    </row>
    <row r="73" spans="9:10" s="43" customFormat="1" ht="12.75">
      <c r="I73" s="56"/>
      <c r="J73" s="55"/>
    </row>
    <row r="74" spans="1:9" s="43" customFormat="1" ht="12.75">
      <c r="A74" s="170"/>
      <c r="B74" s="170"/>
      <c r="C74" s="57"/>
      <c r="D74" s="58"/>
      <c r="E74" s="57"/>
      <c r="F74" s="57"/>
      <c r="G74" s="59"/>
      <c r="H74" s="59"/>
      <c r="I74" s="60"/>
    </row>
    <row r="75" spans="1:13" ht="12.75">
      <c r="A75" s="170"/>
      <c r="B75" s="170"/>
      <c r="C75" s="57"/>
      <c r="D75" s="57"/>
      <c r="E75" s="57"/>
      <c r="F75" s="57"/>
      <c r="G75" s="59"/>
      <c r="H75" s="59"/>
      <c r="I75" s="61"/>
      <c r="J75" s="43"/>
      <c r="K75" s="43"/>
      <c r="L75" s="43"/>
      <c r="M75" s="43"/>
    </row>
    <row r="76" spans="1:8" ht="12.75">
      <c r="A76" s="170"/>
      <c r="B76" s="170"/>
      <c r="C76" s="62"/>
      <c r="D76" s="63"/>
      <c r="E76" s="174"/>
      <c r="F76" s="174"/>
      <c r="G76" s="174"/>
      <c r="H76" s="64"/>
    </row>
    <row r="77" spans="1:4" ht="12.75">
      <c r="A77" s="65"/>
      <c r="B77" s="43"/>
      <c r="C77" s="43"/>
      <c r="D77" s="43"/>
    </row>
    <row r="80" spans="1:4" ht="12.75">
      <c r="A80" s="175"/>
      <c r="B80" s="175"/>
      <c r="C80" s="43"/>
      <c r="D80" s="43"/>
    </row>
    <row r="81" spans="1:4" ht="12.75">
      <c r="A81" s="67"/>
      <c r="B81" s="68"/>
      <c r="C81" s="63"/>
      <c r="D81" s="63"/>
    </row>
    <row r="82" spans="1:4" ht="12.75">
      <c r="A82" s="69"/>
      <c r="B82" s="68"/>
      <c r="C82" s="70"/>
      <c r="D82" s="70"/>
    </row>
    <row r="83" spans="1:4" ht="12.75">
      <c r="A83" s="69"/>
      <c r="B83" s="68"/>
      <c r="C83" s="56"/>
      <c r="D83" s="56"/>
    </row>
    <row r="84" spans="1:4" ht="12.75">
      <c r="A84" s="69"/>
      <c r="B84" s="68"/>
      <c r="C84" s="56"/>
      <c r="D84" s="56"/>
    </row>
    <row r="85" spans="1:4" ht="12.75">
      <c r="A85" s="69"/>
      <c r="B85" s="68"/>
      <c r="C85" s="56"/>
      <c r="D85" s="56"/>
    </row>
    <row r="86" spans="1:4" ht="12.75">
      <c r="A86" s="69"/>
      <c r="B86" s="68"/>
      <c r="C86" s="56"/>
      <c r="D86" s="56"/>
    </row>
    <row r="87" spans="1:4" ht="12.75">
      <c r="A87" s="69"/>
      <c r="B87" s="68"/>
      <c r="C87" s="56"/>
      <c r="D87" s="56"/>
    </row>
    <row r="88" spans="1:4" ht="12.75">
      <c r="A88" s="176"/>
      <c r="B88" s="176"/>
      <c r="C88" s="71"/>
      <c r="D88" s="71"/>
    </row>
    <row r="89" spans="1:4" ht="12.75">
      <c r="A89" s="176"/>
      <c r="B89" s="176"/>
      <c r="C89" s="72"/>
      <c r="D89" s="72"/>
    </row>
    <row r="90" spans="1:4" ht="12.75">
      <c r="A90" s="172"/>
      <c r="B90" s="172"/>
      <c r="C90" s="71"/>
      <c r="D90" s="71"/>
    </row>
    <row r="91" spans="1:4" ht="12.75">
      <c r="A91" s="69"/>
      <c r="B91" s="73"/>
      <c r="C91" s="56"/>
      <c r="D91" s="56"/>
    </row>
    <row r="92" spans="1:4" ht="12.75">
      <c r="A92" s="69"/>
      <c r="B92" s="74"/>
      <c r="C92" s="63"/>
      <c r="D92" s="63"/>
    </row>
    <row r="93" spans="1:4" ht="12.75">
      <c r="A93" s="69"/>
      <c r="B93" s="74"/>
      <c r="C93" s="56"/>
      <c r="D93" s="56"/>
    </row>
    <row r="94" spans="1:4" ht="12.75">
      <c r="A94" s="69"/>
      <c r="B94" s="74"/>
      <c r="C94" s="56"/>
      <c r="D94" s="56"/>
    </row>
    <row r="95" spans="1:4" ht="12.75">
      <c r="A95" s="69"/>
      <c r="B95" s="74"/>
      <c r="C95" s="75"/>
      <c r="D95" s="75"/>
    </row>
    <row r="96" spans="1:4" ht="12.75">
      <c r="A96" s="69"/>
      <c r="B96" s="68"/>
      <c r="C96" s="56"/>
      <c r="D96" s="56"/>
    </row>
    <row r="97" spans="1:4" ht="12.75">
      <c r="A97" s="69"/>
      <c r="B97" s="68"/>
      <c r="C97" s="56"/>
      <c r="D97" s="56"/>
    </row>
    <row r="98" spans="1:4" ht="12.75">
      <c r="A98" s="69"/>
      <c r="B98" s="68"/>
      <c r="C98" s="63"/>
      <c r="D98" s="63"/>
    </row>
    <row r="99" spans="1:4" ht="12.75">
      <c r="A99" s="176"/>
      <c r="B99" s="176"/>
      <c r="C99" s="71"/>
      <c r="D99" s="71"/>
    </row>
    <row r="100" spans="1:4" ht="12.75">
      <c r="A100" s="171"/>
      <c r="B100" s="172"/>
      <c r="C100" s="56"/>
      <c r="D100" s="56"/>
    </row>
    <row r="101" spans="1:4" ht="12.75">
      <c r="A101" s="76"/>
      <c r="B101" s="77"/>
      <c r="C101" s="56"/>
      <c r="D101" s="56"/>
    </row>
    <row r="102" spans="1:4" ht="12.75">
      <c r="A102" s="69"/>
      <c r="B102" s="78"/>
      <c r="C102" s="56"/>
      <c r="D102" s="56"/>
    </row>
    <row r="103" spans="1:4" ht="12.75">
      <c r="A103" s="69"/>
      <c r="B103" s="78"/>
      <c r="C103" s="56"/>
      <c r="D103" s="56"/>
    </row>
    <row r="104" spans="1:4" ht="12.75">
      <c r="A104" s="69"/>
      <c r="B104" s="78"/>
      <c r="C104" s="79"/>
      <c r="D104" s="79"/>
    </row>
    <row r="105" spans="1:4" ht="12.75">
      <c r="A105" s="69"/>
      <c r="B105" s="78"/>
      <c r="C105" s="79"/>
      <c r="D105" s="79"/>
    </row>
    <row r="106" spans="1:4" ht="12.75">
      <c r="A106" s="69"/>
      <c r="B106" s="78"/>
      <c r="C106" s="79"/>
      <c r="D106" s="79"/>
    </row>
    <row r="107" spans="1:4" ht="12.75">
      <c r="A107" s="69"/>
      <c r="B107" s="78"/>
      <c r="C107" s="79"/>
      <c r="D107" s="79"/>
    </row>
    <row r="108" spans="1:4" ht="12.75">
      <c r="A108" s="173"/>
      <c r="B108" s="173"/>
      <c r="C108" s="80"/>
      <c r="D108" s="80"/>
    </row>
    <row r="326" ht="12.75">
      <c r="N326" s="81"/>
    </row>
  </sheetData>
  <sheetProtection/>
  <mergeCells count="32">
    <mergeCell ref="F3:H3"/>
    <mergeCell ref="A71:B71"/>
    <mergeCell ref="A74:B76"/>
    <mergeCell ref="A100:B100"/>
    <mergeCell ref="A108:B108"/>
    <mergeCell ref="E76:G76"/>
    <mergeCell ref="A80:B80"/>
    <mergeCell ref="A88:B88"/>
    <mergeCell ref="A89:B89"/>
    <mergeCell ref="A90:B90"/>
    <mergeCell ref="A99:B99"/>
    <mergeCell ref="A38:B38"/>
    <mergeCell ref="A39:B39"/>
    <mergeCell ref="A54:B54"/>
    <mergeCell ref="A55:B55"/>
    <mergeCell ref="A68:B68"/>
    <mergeCell ref="A70:B70"/>
    <mergeCell ref="A6:I6"/>
    <mergeCell ref="A5:I5"/>
    <mergeCell ref="A11:B11"/>
    <mergeCell ref="A12:B12"/>
    <mergeCell ref="A24:B24"/>
    <mergeCell ref="A25:B25"/>
    <mergeCell ref="F2:H2"/>
    <mergeCell ref="F4:H4"/>
    <mergeCell ref="A8:A9"/>
    <mergeCell ref="B8:B9"/>
    <mergeCell ref="C8:C9"/>
    <mergeCell ref="D8:D9"/>
    <mergeCell ref="E8:E9"/>
    <mergeCell ref="F8:G8"/>
    <mergeCell ref="H8:I8"/>
  </mergeCells>
  <printOptions/>
  <pageMargins left="0.31496062992125984" right="0.31496062992125984" top="0.3937007874015748" bottom="0.3937007874015748" header="0" footer="0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view="pageBreakPreview" zoomScale="70" zoomScaleNormal="70" zoomScaleSheetLayoutView="70" zoomScalePageLayoutView="0" workbookViewId="0" topLeftCell="A1">
      <pane ySplit="6" topLeftCell="A151" activePane="bottomLeft" state="frozen"/>
      <selection pane="topLeft" activeCell="A1" sqref="A1"/>
      <selection pane="bottomLeft" activeCell="A162" sqref="A162"/>
    </sheetView>
  </sheetViews>
  <sheetFormatPr defaultColWidth="9.00390625" defaultRowHeight="12.75"/>
  <cols>
    <col min="1" max="1" width="14.125" style="0" customWidth="1"/>
    <col min="2" max="2" width="62.375" style="0" customWidth="1"/>
    <col min="3" max="3" width="14.375" style="0" customWidth="1"/>
    <col min="4" max="4" width="16.375" style="2" customWidth="1"/>
    <col min="5" max="7" width="13.625" style="2" customWidth="1"/>
    <col min="8" max="9" width="13.625" style="0" customWidth="1"/>
  </cols>
  <sheetData>
    <row r="1" spans="7:8" ht="15" customHeight="1">
      <c r="G1" s="178" t="s">
        <v>246</v>
      </c>
      <c r="H1" s="178"/>
    </row>
    <row r="2" spans="1:9" ht="29.25" customHeight="1">
      <c r="A2" s="159" t="s">
        <v>40</v>
      </c>
      <c r="B2" s="159"/>
      <c r="C2" s="159"/>
      <c r="D2" s="159"/>
      <c r="E2" s="159"/>
      <c r="F2" s="159"/>
      <c r="G2" s="159"/>
      <c r="H2" s="159"/>
      <c r="I2" s="159"/>
    </row>
    <row r="3" spans="1:9" ht="18" customHeight="1" thickBot="1">
      <c r="A3" s="6"/>
      <c r="B3" s="6"/>
      <c r="C3" s="6"/>
      <c r="D3" s="7"/>
      <c r="E3" s="7"/>
      <c r="F3" s="7"/>
      <c r="G3" s="7"/>
      <c r="H3" s="6"/>
      <c r="I3" s="89" t="s">
        <v>49</v>
      </c>
    </row>
    <row r="4" spans="1:9" s="1" customFormat="1" ht="48.75" customHeight="1">
      <c r="A4" s="181" t="s">
        <v>0</v>
      </c>
      <c r="B4" s="183" t="s">
        <v>1</v>
      </c>
      <c r="C4" s="183" t="s">
        <v>41</v>
      </c>
      <c r="D4" s="183" t="s">
        <v>43</v>
      </c>
      <c r="E4" s="183" t="s">
        <v>44</v>
      </c>
      <c r="F4" s="179" t="s">
        <v>45</v>
      </c>
      <c r="G4" s="185"/>
      <c r="H4" s="179" t="s">
        <v>46</v>
      </c>
      <c r="I4" s="180"/>
    </row>
    <row r="5" spans="1:9" s="1" customFormat="1" ht="54" customHeight="1">
      <c r="A5" s="182"/>
      <c r="B5" s="184"/>
      <c r="C5" s="184"/>
      <c r="D5" s="184"/>
      <c r="E5" s="184"/>
      <c r="F5" s="8" t="s">
        <v>47</v>
      </c>
      <c r="G5" s="8" t="s">
        <v>48</v>
      </c>
      <c r="H5" s="8" t="s">
        <v>47</v>
      </c>
      <c r="I5" s="8" t="s">
        <v>48</v>
      </c>
    </row>
    <row r="6" spans="1:9" s="1" customFormat="1" ht="15.75" customHeigh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  <c r="G6" s="11">
        <v>7</v>
      </c>
      <c r="H6" s="11">
        <v>8</v>
      </c>
      <c r="I6" s="12">
        <v>9</v>
      </c>
    </row>
    <row r="7" spans="1:9" s="1" customFormat="1" ht="15.75" customHeight="1">
      <c r="A7" s="16"/>
      <c r="B7" s="16" t="s">
        <v>42</v>
      </c>
      <c r="C7" s="16"/>
      <c r="D7" s="16"/>
      <c r="E7" s="16"/>
      <c r="F7" s="16"/>
      <c r="G7" s="16"/>
      <c r="H7" s="17"/>
      <c r="I7" s="17"/>
    </row>
    <row r="8" spans="1:9" ht="15">
      <c r="A8" s="3" t="s">
        <v>30</v>
      </c>
      <c r="B8" s="23" t="s">
        <v>2</v>
      </c>
      <c r="C8" s="22">
        <f>SUM(C9:C10)</f>
        <v>10285.2</v>
      </c>
      <c r="D8" s="22">
        <f>SUM(D9:D10)</f>
        <v>14331.099999999999</v>
      </c>
      <c r="E8" s="22">
        <f>SUM(E9:E10)</f>
        <v>12160.9</v>
      </c>
      <c r="F8" s="22">
        <f>E8-D8</f>
        <v>-2170.199999999999</v>
      </c>
      <c r="G8" s="22">
        <f>E8/D8*100</f>
        <v>84.85671023159423</v>
      </c>
      <c r="H8" s="22">
        <f>E8-C8</f>
        <v>1875.699999999999</v>
      </c>
      <c r="I8" s="22">
        <f>E8/C8*100-100</f>
        <v>18.236884066425546</v>
      </c>
    </row>
    <row r="9" spans="1:9" ht="30" customHeight="1">
      <c r="A9" s="4" t="s">
        <v>50</v>
      </c>
      <c r="B9" s="5" t="s">
        <v>86</v>
      </c>
      <c r="C9" s="35">
        <v>9929.5</v>
      </c>
      <c r="D9" s="35">
        <v>12696.8</v>
      </c>
      <c r="E9" s="35">
        <v>12059.3</v>
      </c>
      <c r="F9" s="29">
        <f>E9-D9</f>
        <v>-637.5</v>
      </c>
      <c r="G9" s="29">
        <f>E9/D9*100</f>
        <v>94.9790498393296</v>
      </c>
      <c r="H9" s="29">
        <f>E9-C9</f>
        <v>2129.7999999999993</v>
      </c>
      <c r="I9" s="29">
        <f>E9/C9*100-100</f>
        <v>21.449216979706918</v>
      </c>
    </row>
    <row r="10" spans="1:9" ht="15">
      <c r="A10" s="4" t="s">
        <v>51</v>
      </c>
      <c r="B10" s="5" t="s">
        <v>52</v>
      </c>
      <c r="C10" s="35">
        <v>355.7</v>
      </c>
      <c r="D10" s="35">
        <v>1634.3</v>
      </c>
      <c r="E10" s="35">
        <v>101.6</v>
      </c>
      <c r="F10" s="29">
        <f>E10-D10</f>
        <v>-1532.7</v>
      </c>
      <c r="G10" s="29">
        <f>E10/D10*100</f>
        <v>6.216728874747599</v>
      </c>
      <c r="H10" s="29">
        <f>E10-C10</f>
        <v>-254.1</v>
      </c>
      <c r="I10" s="29">
        <f>E10/C10*100-100</f>
        <v>-71.43660387967388</v>
      </c>
    </row>
    <row r="11" spans="1:9" ht="15">
      <c r="A11" s="3">
        <v>1000</v>
      </c>
      <c r="B11" s="23" t="s">
        <v>3</v>
      </c>
      <c r="C11" s="22">
        <f>SUM(C12:C19)</f>
        <v>30318</v>
      </c>
      <c r="D11" s="22">
        <f>SUM(D12:D19)</f>
        <v>40642.59999999999</v>
      </c>
      <c r="E11" s="22">
        <f>SUM(E12:E19)</f>
        <v>33280.4</v>
      </c>
      <c r="F11" s="22">
        <f>E11-D11</f>
        <v>-7362.19999999999</v>
      </c>
      <c r="G11" s="22">
        <f>E11/D11*100</f>
        <v>81.88550929320468</v>
      </c>
      <c r="H11" s="22">
        <f>E11-C11</f>
        <v>2962.4000000000015</v>
      </c>
      <c r="I11" s="22">
        <f>E11/C11*100-100</f>
        <v>9.77109308001846</v>
      </c>
    </row>
    <row r="12" spans="1:9" ht="15">
      <c r="A12" s="4" t="s">
        <v>53</v>
      </c>
      <c r="B12" s="5" t="s">
        <v>54</v>
      </c>
      <c r="C12" s="35">
        <v>7531.7</v>
      </c>
      <c r="D12" s="35">
        <v>10653</v>
      </c>
      <c r="E12" s="35">
        <v>8029.9</v>
      </c>
      <c r="F12" s="29">
        <f>E12-D12</f>
        <v>-2623.1000000000004</v>
      </c>
      <c r="G12" s="29">
        <f>E12/D12*100</f>
        <v>75.37688913920961</v>
      </c>
      <c r="H12" s="29">
        <f>E12-C12</f>
        <v>498.1999999999998</v>
      </c>
      <c r="I12" s="29">
        <f>E12/C12*100-100</f>
        <v>6.614708498745301</v>
      </c>
    </row>
    <row r="13" spans="1:9" ht="46.5">
      <c r="A13" s="4" t="s">
        <v>55</v>
      </c>
      <c r="B13" s="5" t="s">
        <v>87</v>
      </c>
      <c r="C13" s="35">
        <v>18409.2</v>
      </c>
      <c r="D13" s="35">
        <v>23824.1</v>
      </c>
      <c r="E13" s="35">
        <v>20238.8</v>
      </c>
      <c r="F13" s="29">
        <f aca="true" t="shared" si="0" ref="F13:F19">E13-D13</f>
        <v>-3585.2999999999993</v>
      </c>
      <c r="G13" s="29">
        <f aca="true" t="shared" si="1" ref="G13:G19">E13/D13*100</f>
        <v>84.95095302655714</v>
      </c>
      <c r="H13" s="29">
        <f aca="true" t="shared" si="2" ref="H13:H19">E13-C13</f>
        <v>1829.5999999999985</v>
      </c>
      <c r="I13" s="29">
        <f aca="true" t="shared" si="3" ref="I13:I18">E13/C13*100-100</f>
        <v>9.938509006366374</v>
      </c>
    </row>
    <row r="14" spans="1:9" ht="30.75">
      <c r="A14" s="4" t="s">
        <v>56</v>
      </c>
      <c r="B14" s="5" t="s">
        <v>88</v>
      </c>
      <c r="C14" s="35">
        <v>2106.3</v>
      </c>
      <c r="D14" s="35">
        <v>2799.1</v>
      </c>
      <c r="E14" s="35">
        <v>2259.4</v>
      </c>
      <c r="F14" s="29">
        <f t="shared" si="0"/>
        <v>-539.6999999999998</v>
      </c>
      <c r="G14" s="29">
        <f t="shared" si="1"/>
        <v>80.71880247222322</v>
      </c>
      <c r="H14" s="29">
        <f t="shared" si="2"/>
        <v>153.0999999999999</v>
      </c>
      <c r="I14" s="29">
        <f t="shared" si="3"/>
        <v>7.268670179936379</v>
      </c>
    </row>
    <row r="15" spans="1:9" ht="15">
      <c r="A15" s="4" t="s">
        <v>57</v>
      </c>
      <c r="B15" s="5" t="s">
        <v>89</v>
      </c>
      <c r="C15" s="35">
        <v>1324.7</v>
      </c>
      <c r="D15" s="35">
        <v>1720.2</v>
      </c>
      <c r="E15" s="35">
        <v>1667.8</v>
      </c>
      <c r="F15" s="29">
        <f t="shared" si="0"/>
        <v>-52.40000000000009</v>
      </c>
      <c r="G15" s="29">
        <f t="shared" si="1"/>
        <v>96.9538425764446</v>
      </c>
      <c r="H15" s="29">
        <f t="shared" si="2"/>
        <v>343.0999999999999</v>
      </c>
      <c r="I15" s="29">
        <f t="shared" si="3"/>
        <v>25.900203819732766</v>
      </c>
    </row>
    <row r="16" spans="1:9" ht="15">
      <c r="A16" s="4" t="s">
        <v>58</v>
      </c>
      <c r="B16" s="5" t="s">
        <v>90</v>
      </c>
      <c r="C16" s="35">
        <v>259.6</v>
      </c>
      <c r="D16" s="35">
        <v>376.5</v>
      </c>
      <c r="E16" s="35">
        <v>321.6</v>
      </c>
      <c r="F16" s="29">
        <f t="shared" si="0"/>
        <v>-54.89999999999998</v>
      </c>
      <c r="G16" s="29">
        <f t="shared" si="1"/>
        <v>85.4183266932271</v>
      </c>
      <c r="H16" s="29">
        <f t="shared" si="2"/>
        <v>62</v>
      </c>
      <c r="I16" s="29">
        <f t="shared" si="3"/>
        <v>23.882896764252706</v>
      </c>
    </row>
    <row r="17" spans="1:9" ht="15">
      <c r="A17" s="4" t="s">
        <v>59</v>
      </c>
      <c r="B17" s="5" t="s">
        <v>60</v>
      </c>
      <c r="C17" s="35">
        <v>585.1</v>
      </c>
      <c r="D17" s="35">
        <v>627.7</v>
      </c>
      <c r="E17" s="35">
        <v>521.5</v>
      </c>
      <c r="F17" s="29">
        <f t="shared" si="0"/>
        <v>-106.20000000000005</v>
      </c>
      <c r="G17" s="29">
        <f t="shared" si="1"/>
        <v>83.08108969252828</v>
      </c>
      <c r="H17" s="29">
        <f t="shared" si="2"/>
        <v>-63.60000000000002</v>
      </c>
      <c r="I17" s="29">
        <f t="shared" si="3"/>
        <v>-10.869936762946509</v>
      </c>
    </row>
    <row r="18" spans="1:9" ht="15">
      <c r="A18" s="4" t="s">
        <v>61</v>
      </c>
      <c r="B18" s="5" t="s">
        <v>62</v>
      </c>
      <c r="C18" s="35">
        <v>101.4</v>
      </c>
      <c r="D18" s="35">
        <v>272.9</v>
      </c>
      <c r="E18" s="35">
        <v>76</v>
      </c>
      <c r="F18" s="29">
        <f t="shared" si="0"/>
        <v>-196.89999999999998</v>
      </c>
      <c r="G18" s="29">
        <f t="shared" si="1"/>
        <v>27.849028948332727</v>
      </c>
      <c r="H18" s="29">
        <f t="shared" si="2"/>
        <v>-25.400000000000006</v>
      </c>
      <c r="I18" s="29">
        <f t="shared" si="3"/>
        <v>-25.04930966469429</v>
      </c>
    </row>
    <row r="19" spans="1:9" ht="15">
      <c r="A19" s="4" t="s">
        <v>63</v>
      </c>
      <c r="B19" s="5" t="s">
        <v>64</v>
      </c>
      <c r="C19" s="35">
        <v>0</v>
      </c>
      <c r="D19" s="35">
        <v>369.1</v>
      </c>
      <c r="E19" s="35">
        <v>165.4</v>
      </c>
      <c r="F19" s="29">
        <f t="shared" si="0"/>
        <v>-203.70000000000002</v>
      </c>
      <c r="G19" s="29">
        <f t="shared" si="1"/>
        <v>44.811704145218094</v>
      </c>
      <c r="H19" s="29">
        <f t="shared" si="2"/>
        <v>165.4</v>
      </c>
      <c r="I19" s="29"/>
    </row>
    <row r="20" spans="1:9" ht="15">
      <c r="A20" s="18" t="s">
        <v>65</v>
      </c>
      <c r="B20" s="23" t="s">
        <v>68</v>
      </c>
      <c r="C20" s="22">
        <f>C21</f>
        <v>537.9</v>
      </c>
      <c r="D20" s="22">
        <f>D21</f>
        <v>726.6</v>
      </c>
      <c r="E20" s="22">
        <f>E21</f>
        <v>448.5</v>
      </c>
      <c r="F20" s="22">
        <f aca="true" t="shared" si="4" ref="F20:F27">E20-D20</f>
        <v>-278.1</v>
      </c>
      <c r="G20" s="22">
        <f>E20/D20*100</f>
        <v>61.725846407927335</v>
      </c>
      <c r="H20" s="22">
        <f aca="true" t="shared" si="5" ref="H20:H27">E20-C20</f>
        <v>-89.39999999999998</v>
      </c>
      <c r="I20" s="22">
        <f aca="true" t="shared" si="6" ref="I20:I27">E20/C20*100-100</f>
        <v>-16.62018962632459</v>
      </c>
    </row>
    <row r="21" spans="1:9" ht="33" customHeight="1">
      <c r="A21" s="4" t="s">
        <v>66</v>
      </c>
      <c r="B21" s="5" t="s">
        <v>67</v>
      </c>
      <c r="C21" s="36">
        <v>537.9</v>
      </c>
      <c r="D21" s="36">
        <v>726.6</v>
      </c>
      <c r="E21" s="36">
        <v>448.5</v>
      </c>
      <c r="F21" s="29">
        <f t="shared" si="4"/>
        <v>-278.1</v>
      </c>
      <c r="G21" s="29">
        <f>E21/D21*100</f>
        <v>61.725846407927335</v>
      </c>
      <c r="H21" s="29">
        <f t="shared" si="5"/>
        <v>-89.39999999999998</v>
      </c>
      <c r="I21" s="29">
        <f t="shared" si="6"/>
        <v>-16.62018962632459</v>
      </c>
    </row>
    <row r="22" spans="1:9" ht="15.75" customHeight="1">
      <c r="A22" s="3">
        <v>3000</v>
      </c>
      <c r="B22" s="23" t="s">
        <v>4</v>
      </c>
      <c r="C22" s="22">
        <f>SUM(C23:C55)</f>
        <v>46204.5</v>
      </c>
      <c r="D22" s="22">
        <f>SUM(D27:D55)</f>
        <v>4710.400000000001</v>
      </c>
      <c r="E22" s="22">
        <f>SUM(E27:E55)</f>
        <v>3661.7000000000003</v>
      </c>
      <c r="F22" s="22">
        <f t="shared" si="4"/>
        <v>-1048.7000000000003</v>
      </c>
      <c r="G22" s="22">
        <f>E22/D22*100</f>
        <v>77.73649796195652</v>
      </c>
      <c r="H22" s="22">
        <f t="shared" si="5"/>
        <v>-42542.8</v>
      </c>
      <c r="I22" s="22">
        <f t="shared" si="6"/>
        <v>-92.07501433843024</v>
      </c>
    </row>
    <row r="23" spans="1:9" ht="33" customHeight="1">
      <c r="A23" s="4" t="s">
        <v>157</v>
      </c>
      <c r="B23" s="5" t="s">
        <v>161</v>
      </c>
      <c r="C23" s="35">
        <v>7460.1</v>
      </c>
      <c r="D23" s="35">
        <v>0</v>
      </c>
      <c r="E23" s="35">
        <v>0</v>
      </c>
      <c r="F23" s="29">
        <f t="shared" si="4"/>
        <v>0</v>
      </c>
      <c r="G23" s="29"/>
      <c r="H23" s="29">
        <f t="shared" si="5"/>
        <v>-7460.1</v>
      </c>
      <c r="I23" s="29">
        <f t="shared" si="6"/>
        <v>-100</v>
      </c>
    </row>
    <row r="24" spans="1:9" ht="30.75" customHeight="1">
      <c r="A24" s="4" t="s">
        <v>158</v>
      </c>
      <c r="B24" s="5" t="s">
        <v>162</v>
      </c>
      <c r="C24" s="35">
        <v>24880.9</v>
      </c>
      <c r="D24" s="35">
        <v>0</v>
      </c>
      <c r="E24" s="35">
        <v>0</v>
      </c>
      <c r="F24" s="29">
        <f t="shared" si="4"/>
        <v>0</v>
      </c>
      <c r="G24" s="29"/>
      <c r="H24" s="29">
        <f t="shared" si="5"/>
        <v>-24880.9</v>
      </c>
      <c r="I24" s="29">
        <f t="shared" si="6"/>
        <v>-100</v>
      </c>
    </row>
    <row r="25" spans="1:9" ht="48" customHeight="1" hidden="1">
      <c r="A25" s="4" t="s">
        <v>159</v>
      </c>
      <c r="B25" s="5" t="s">
        <v>163</v>
      </c>
      <c r="C25" s="35"/>
      <c r="D25" s="35"/>
      <c r="E25" s="35"/>
      <c r="F25" s="29">
        <f t="shared" si="4"/>
        <v>0</v>
      </c>
      <c r="G25" s="29" t="e">
        <f>E25/D25*100</f>
        <v>#DIV/0!</v>
      </c>
      <c r="H25" s="29">
        <f t="shared" si="5"/>
        <v>0</v>
      </c>
      <c r="I25" s="29" t="e">
        <f t="shared" si="6"/>
        <v>#DIV/0!</v>
      </c>
    </row>
    <row r="26" spans="1:9" ht="48.75" customHeight="1" hidden="1">
      <c r="A26" s="4" t="s">
        <v>160</v>
      </c>
      <c r="B26" s="5" t="s">
        <v>164</v>
      </c>
      <c r="C26" s="37"/>
      <c r="D26" s="37"/>
      <c r="E26" s="37"/>
      <c r="F26" s="29">
        <f t="shared" si="4"/>
        <v>0</v>
      </c>
      <c r="G26" s="29" t="e">
        <f>E26/D26*100</f>
        <v>#DIV/0!</v>
      </c>
      <c r="H26" s="29">
        <f t="shared" si="5"/>
        <v>0</v>
      </c>
      <c r="I26" s="29" t="e">
        <f t="shared" si="6"/>
        <v>#DIV/0!</v>
      </c>
    </row>
    <row r="27" spans="1:9" ht="31.5" customHeight="1">
      <c r="A27" s="4" t="s">
        <v>69</v>
      </c>
      <c r="B27" s="5" t="s">
        <v>70</v>
      </c>
      <c r="C27" s="35">
        <v>0.8</v>
      </c>
      <c r="D27" s="35">
        <v>3</v>
      </c>
      <c r="E27" s="35">
        <v>1.5</v>
      </c>
      <c r="F27" s="29">
        <f t="shared" si="4"/>
        <v>-1.5</v>
      </c>
      <c r="G27" s="29">
        <f>E27/D27*100</f>
        <v>50</v>
      </c>
      <c r="H27" s="29">
        <f t="shared" si="5"/>
        <v>0.7</v>
      </c>
      <c r="I27" s="29">
        <f t="shared" si="6"/>
        <v>87.5</v>
      </c>
    </row>
    <row r="28" spans="1:9" ht="31.5" customHeight="1">
      <c r="A28" s="4" t="s">
        <v>71</v>
      </c>
      <c r="B28" s="5" t="s">
        <v>91</v>
      </c>
      <c r="C28" s="35">
        <v>0</v>
      </c>
      <c r="D28" s="35">
        <v>30</v>
      </c>
      <c r="E28" s="35">
        <v>0</v>
      </c>
      <c r="F28" s="29">
        <f aca="true" t="shared" si="7" ref="F28:F55">E28-D28</f>
        <v>-30</v>
      </c>
      <c r="G28" s="29">
        <f aca="true" t="shared" si="8" ref="G28:G55">E28/D28*100</f>
        <v>0</v>
      </c>
      <c r="H28" s="29">
        <f aca="true" t="shared" si="9" ref="H28:H55">E28-C28</f>
        <v>0</v>
      </c>
      <c r="I28" s="29"/>
    </row>
    <row r="29" spans="1:9" ht="30.75" customHeight="1">
      <c r="A29" s="4" t="s">
        <v>31</v>
      </c>
      <c r="B29" s="5" t="s">
        <v>32</v>
      </c>
      <c r="C29" s="35">
        <v>455.5</v>
      </c>
      <c r="D29" s="35">
        <v>480</v>
      </c>
      <c r="E29" s="35">
        <v>352.4</v>
      </c>
      <c r="F29" s="29">
        <f t="shared" si="7"/>
        <v>-127.60000000000002</v>
      </c>
      <c r="G29" s="29">
        <f t="shared" si="8"/>
        <v>73.41666666666666</v>
      </c>
      <c r="H29" s="29">
        <f t="shared" si="9"/>
        <v>-103.10000000000002</v>
      </c>
      <c r="I29" s="29">
        <f aca="true" t="shared" si="10" ref="I29:I55">E29/C29*100-100</f>
        <v>-22.63446761800219</v>
      </c>
    </row>
    <row r="30" spans="1:9" ht="31.5" customHeight="1">
      <c r="A30" s="4" t="s">
        <v>33</v>
      </c>
      <c r="B30" s="5" t="s">
        <v>92</v>
      </c>
      <c r="C30" s="37">
        <v>0</v>
      </c>
      <c r="D30" s="37">
        <v>130</v>
      </c>
      <c r="E30" s="37">
        <v>51.7</v>
      </c>
      <c r="F30" s="29">
        <f t="shared" si="7"/>
        <v>-78.3</v>
      </c>
      <c r="G30" s="29">
        <f t="shared" si="8"/>
        <v>39.769230769230774</v>
      </c>
      <c r="H30" s="29">
        <f t="shared" si="9"/>
        <v>51.7</v>
      </c>
      <c r="I30" s="29"/>
    </row>
    <row r="31" spans="1:9" ht="15" customHeight="1">
      <c r="A31" s="4" t="s">
        <v>165</v>
      </c>
      <c r="B31" s="5" t="s">
        <v>177</v>
      </c>
      <c r="C31" s="37">
        <v>56.6</v>
      </c>
      <c r="D31" s="37">
        <v>0</v>
      </c>
      <c r="E31" s="37">
        <v>0</v>
      </c>
      <c r="F31" s="29">
        <f t="shared" si="7"/>
        <v>0</v>
      </c>
      <c r="G31" s="29"/>
      <c r="H31" s="29">
        <f t="shared" si="9"/>
        <v>-56.6</v>
      </c>
      <c r="I31" s="29">
        <f t="shared" si="10"/>
        <v>-100</v>
      </c>
    </row>
    <row r="32" spans="1:9" ht="15" customHeight="1">
      <c r="A32" s="4" t="s">
        <v>166</v>
      </c>
      <c r="B32" s="5" t="s">
        <v>180</v>
      </c>
      <c r="C32" s="37">
        <v>5.2</v>
      </c>
      <c r="D32" s="37">
        <v>0</v>
      </c>
      <c r="E32" s="37">
        <v>0</v>
      </c>
      <c r="F32" s="29">
        <f t="shared" si="7"/>
        <v>0</v>
      </c>
      <c r="G32" s="29"/>
      <c r="H32" s="29">
        <f t="shared" si="9"/>
        <v>-5.2</v>
      </c>
      <c r="I32" s="29">
        <f t="shared" si="10"/>
        <v>-100</v>
      </c>
    </row>
    <row r="33" spans="1:9" ht="15" customHeight="1">
      <c r="A33" s="4" t="s">
        <v>167</v>
      </c>
      <c r="B33" s="5" t="s">
        <v>181</v>
      </c>
      <c r="C33" s="37">
        <v>3101.7</v>
      </c>
      <c r="D33" s="37">
        <v>0</v>
      </c>
      <c r="E33" s="37">
        <v>0</v>
      </c>
      <c r="F33" s="29">
        <f t="shared" si="7"/>
        <v>0</v>
      </c>
      <c r="G33" s="29"/>
      <c r="H33" s="29">
        <f t="shared" si="9"/>
        <v>-3101.7</v>
      </c>
      <c r="I33" s="29">
        <f t="shared" si="10"/>
        <v>-100</v>
      </c>
    </row>
    <row r="34" spans="1:9" ht="30.75" customHeight="1">
      <c r="A34" s="4" t="s">
        <v>168</v>
      </c>
      <c r="B34" s="5" t="s">
        <v>178</v>
      </c>
      <c r="C34" s="37">
        <v>294.4</v>
      </c>
      <c r="D34" s="37">
        <v>0</v>
      </c>
      <c r="E34" s="37">
        <v>0</v>
      </c>
      <c r="F34" s="29">
        <f t="shared" si="7"/>
        <v>0</v>
      </c>
      <c r="G34" s="29"/>
      <c r="H34" s="29">
        <f t="shared" si="9"/>
        <v>-294.4</v>
      </c>
      <c r="I34" s="29">
        <f t="shared" si="10"/>
        <v>-100</v>
      </c>
    </row>
    <row r="35" spans="1:9" ht="15" customHeight="1">
      <c r="A35" s="4" t="s">
        <v>169</v>
      </c>
      <c r="B35" s="5" t="s">
        <v>179</v>
      </c>
      <c r="C35" s="37">
        <v>1434.5</v>
      </c>
      <c r="D35" s="37">
        <v>0</v>
      </c>
      <c r="E35" s="37">
        <v>0</v>
      </c>
      <c r="F35" s="29">
        <f t="shared" si="7"/>
        <v>0</v>
      </c>
      <c r="G35" s="29"/>
      <c r="H35" s="29">
        <f t="shared" si="9"/>
        <v>-1434.5</v>
      </c>
      <c r="I35" s="29">
        <f t="shared" si="10"/>
        <v>-100</v>
      </c>
    </row>
    <row r="36" spans="1:9" ht="15" customHeight="1">
      <c r="A36" s="4" t="s">
        <v>170</v>
      </c>
      <c r="B36" s="5" t="s">
        <v>182</v>
      </c>
      <c r="C36" s="37">
        <v>15.6</v>
      </c>
      <c r="D36" s="37">
        <v>0</v>
      </c>
      <c r="E36" s="37">
        <v>0</v>
      </c>
      <c r="F36" s="29">
        <f t="shared" si="7"/>
        <v>0</v>
      </c>
      <c r="G36" s="29"/>
      <c r="H36" s="29">
        <f t="shared" si="9"/>
        <v>-15.6</v>
      </c>
      <c r="I36" s="29">
        <f t="shared" si="10"/>
        <v>-100</v>
      </c>
    </row>
    <row r="37" spans="1:9" ht="31.5" customHeight="1">
      <c r="A37" s="4" t="s">
        <v>171</v>
      </c>
      <c r="B37" s="5" t="s">
        <v>183</v>
      </c>
      <c r="C37" s="37">
        <v>2049</v>
      </c>
      <c r="D37" s="37">
        <v>0</v>
      </c>
      <c r="E37" s="37">
        <v>0</v>
      </c>
      <c r="F37" s="29">
        <f t="shared" si="7"/>
        <v>0</v>
      </c>
      <c r="G37" s="29"/>
      <c r="H37" s="29">
        <f t="shared" si="9"/>
        <v>-2049</v>
      </c>
      <c r="I37" s="29">
        <f t="shared" si="10"/>
        <v>-100</v>
      </c>
    </row>
    <row r="38" spans="1:9" ht="30.75" customHeight="1">
      <c r="A38" s="4" t="s">
        <v>93</v>
      </c>
      <c r="B38" s="5" t="s">
        <v>94</v>
      </c>
      <c r="C38" s="37">
        <v>35.3</v>
      </c>
      <c r="D38" s="37">
        <v>53.6</v>
      </c>
      <c r="E38" s="37">
        <v>35.6</v>
      </c>
      <c r="F38" s="29">
        <f t="shared" si="7"/>
        <v>-18</v>
      </c>
      <c r="G38" s="29">
        <f t="shared" si="8"/>
        <v>66.4179104477612</v>
      </c>
      <c r="H38" s="29">
        <f t="shared" si="9"/>
        <v>0.30000000000000426</v>
      </c>
      <c r="I38" s="29">
        <f t="shared" si="10"/>
        <v>0.8498583569405156</v>
      </c>
    </row>
    <row r="39" spans="1:9" ht="32.25" customHeight="1">
      <c r="A39" s="4" t="s">
        <v>172</v>
      </c>
      <c r="B39" s="5" t="s">
        <v>184</v>
      </c>
      <c r="C39" s="37">
        <v>2750.2</v>
      </c>
      <c r="D39" s="37">
        <v>0</v>
      </c>
      <c r="E39" s="37">
        <v>0</v>
      </c>
      <c r="F39" s="29">
        <f t="shared" si="7"/>
        <v>0</v>
      </c>
      <c r="G39" s="29"/>
      <c r="H39" s="29">
        <f t="shared" si="9"/>
        <v>-2750.2</v>
      </c>
      <c r="I39" s="29">
        <f t="shared" si="10"/>
        <v>-100</v>
      </c>
    </row>
    <row r="40" spans="1:9" ht="48.75" customHeight="1">
      <c r="A40" s="4" t="s">
        <v>173</v>
      </c>
      <c r="B40" s="5" t="s">
        <v>185</v>
      </c>
      <c r="C40" s="37">
        <v>576.3</v>
      </c>
      <c r="D40" s="37">
        <v>0</v>
      </c>
      <c r="E40" s="37">
        <v>0</v>
      </c>
      <c r="F40" s="29">
        <f t="shared" si="7"/>
        <v>0</v>
      </c>
      <c r="G40" s="29"/>
      <c r="H40" s="29">
        <f t="shared" si="9"/>
        <v>-576.3</v>
      </c>
      <c r="I40" s="29">
        <f t="shared" si="10"/>
        <v>-100</v>
      </c>
    </row>
    <row r="41" spans="1:9" ht="30" customHeight="1">
      <c r="A41" s="4" t="s">
        <v>174</v>
      </c>
      <c r="B41" s="5" t="s">
        <v>186</v>
      </c>
      <c r="C41" s="37">
        <v>253.4</v>
      </c>
      <c r="D41" s="37">
        <v>0</v>
      </c>
      <c r="E41" s="37">
        <v>0</v>
      </c>
      <c r="F41" s="29">
        <f t="shared" si="7"/>
        <v>0</v>
      </c>
      <c r="G41" s="29"/>
      <c r="H41" s="29">
        <f t="shared" si="9"/>
        <v>-253.4</v>
      </c>
      <c r="I41" s="29">
        <f t="shared" si="10"/>
        <v>-100</v>
      </c>
    </row>
    <row r="42" spans="1:9" ht="48" customHeight="1">
      <c r="A42" s="4" t="s">
        <v>175</v>
      </c>
      <c r="B42" s="5" t="s">
        <v>187</v>
      </c>
      <c r="C42" s="37">
        <v>28</v>
      </c>
      <c r="D42" s="37">
        <v>0</v>
      </c>
      <c r="E42" s="37">
        <v>0</v>
      </c>
      <c r="F42" s="29">
        <f t="shared" si="7"/>
        <v>0</v>
      </c>
      <c r="G42" s="29"/>
      <c r="H42" s="29">
        <f t="shared" si="9"/>
        <v>-28</v>
      </c>
      <c r="I42" s="29">
        <f t="shared" si="10"/>
        <v>-100</v>
      </c>
    </row>
    <row r="43" spans="1:9" ht="47.25" customHeight="1">
      <c r="A43" s="4" t="s">
        <v>176</v>
      </c>
      <c r="B43" s="5" t="s">
        <v>188</v>
      </c>
      <c r="C43" s="37">
        <v>16.4</v>
      </c>
      <c r="D43" s="37">
        <v>0</v>
      </c>
      <c r="E43" s="37">
        <v>0</v>
      </c>
      <c r="F43" s="29">
        <f t="shared" si="7"/>
        <v>0</v>
      </c>
      <c r="G43" s="29"/>
      <c r="H43" s="29">
        <f t="shared" si="9"/>
        <v>-16.4</v>
      </c>
      <c r="I43" s="29">
        <f t="shared" si="10"/>
        <v>-100</v>
      </c>
    </row>
    <row r="44" spans="1:9" ht="33" customHeight="1">
      <c r="A44" s="4" t="s">
        <v>95</v>
      </c>
      <c r="B44" s="5" t="s">
        <v>96</v>
      </c>
      <c r="C44" s="37">
        <v>1.4</v>
      </c>
      <c r="D44" s="37">
        <v>9</v>
      </c>
      <c r="E44" s="37">
        <v>4.2</v>
      </c>
      <c r="F44" s="29">
        <f t="shared" si="7"/>
        <v>-4.8</v>
      </c>
      <c r="G44" s="29">
        <f t="shared" si="8"/>
        <v>46.666666666666664</v>
      </c>
      <c r="H44" s="29">
        <f t="shared" si="9"/>
        <v>2.8000000000000003</v>
      </c>
      <c r="I44" s="29">
        <f t="shared" si="10"/>
        <v>200.00000000000006</v>
      </c>
    </row>
    <row r="45" spans="1:9" ht="48" customHeight="1">
      <c r="A45" s="4" t="s">
        <v>72</v>
      </c>
      <c r="B45" s="5" t="s">
        <v>34</v>
      </c>
      <c r="C45" s="37">
        <v>1642.2</v>
      </c>
      <c r="D45" s="37">
        <v>2105.3</v>
      </c>
      <c r="E45" s="37">
        <v>1986.6</v>
      </c>
      <c r="F45" s="29">
        <f t="shared" si="7"/>
        <v>-118.70000000000027</v>
      </c>
      <c r="G45" s="29">
        <f t="shared" si="8"/>
        <v>94.3618486676483</v>
      </c>
      <c r="H45" s="29">
        <f t="shared" si="9"/>
        <v>344.39999999999986</v>
      </c>
      <c r="I45" s="29">
        <f t="shared" si="10"/>
        <v>20.971867007672614</v>
      </c>
    </row>
    <row r="46" spans="1:9" ht="32.25" customHeight="1">
      <c r="A46" s="4" t="s">
        <v>73</v>
      </c>
      <c r="B46" s="5" t="s">
        <v>74</v>
      </c>
      <c r="C46" s="37">
        <v>395.3</v>
      </c>
      <c r="D46" s="37">
        <v>679.9</v>
      </c>
      <c r="E46" s="37">
        <v>522.9</v>
      </c>
      <c r="F46" s="29">
        <f t="shared" si="7"/>
        <v>-157</v>
      </c>
      <c r="G46" s="29">
        <f t="shared" si="8"/>
        <v>76.90836887777614</v>
      </c>
      <c r="H46" s="29">
        <f t="shared" si="9"/>
        <v>127.59999999999997</v>
      </c>
      <c r="I46" s="29">
        <f t="shared" si="10"/>
        <v>32.27928155831012</v>
      </c>
    </row>
    <row r="47" spans="1:9" ht="30.75" customHeight="1">
      <c r="A47" s="4" t="s">
        <v>75</v>
      </c>
      <c r="B47" s="5" t="s">
        <v>76</v>
      </c>
      <c r="C47" s="37">
        <v>240.4</v>
      </c>
      <c r="D47" s="37">
        <v>333.3</v>
      </c>
      <c r="E47" s="37">
        <v>258.1</v>
      </c>
      <c r="F47" s="29">
        <f t="shared" si="7"/>
        <v>-75.19999999999999</v>
      </c>
      <c r="G47" s="29">
        <f t="shared" si="8"/>
        <v>77.43774377437744</v>
      </c>
      <c r="H47" s="29">
        <f t="shared" si="9"/>
        <v>17.700000000000017</v>
      </c>
      <c r="I47" s="29">
        <f t="shared" si="10"/>
        <v>7.362728785357746</v>
      </c>
    </row>
    <row r="48" spans="1:9" ht="32.25" customHeight="1">
      <c r="A48" s="4" t="s">
        <v>77</v>
      </c>
      <c r="B48" s="5" t="s">
        <v>35</v>
      </c>
      <c r="C48" s="37">
        <v>0</v>
      </c>
      <c r="D48" s="37">
        <v>8.2</v>
      </c>
      <c r="E48" s="37">
        <v>0</v>
      </c>
      <c r="F48" s="29">
        <f t="shared" si="7"/>
        <v>-8.2</v>
      </c>
      <c r="G48" s="29">
        <f t="shared" si="8"/>
        <v>0</v>
      </c>
      <c r="H48" s="29">
        <f t="shared" si="9"/>
        <v>0</v>
      </c>
      <c r="I48" s="29"/>
    </row>
    <row r="49" spans="1:9" ht="15" customHeight="1" hidden="1">
      <c r="A49" s="4" t="s">
        <v>78</v>
      </c>
      <c r="B49" s="5" t="s">
        <v>79</v>
      </c>
      <c r="C49" s="37">
        <v>0</v>
      </c>
      <c r="D49" s="37">
        <v>0</v>
      </c>
      <c r="E49" s="37"/>
      <c r="F49" s="29">
        <f t="shared" si="7"/>
        <v>0</v>
      </c>
      <c r="G49" s="29" t="e">
        <f t="shared" si="8"/>
        <v>#DIV/0!</v>
      </c>
      <c r="H49" s="29">
        <f t="shared" si="9"/>
        <v>0</v>
      </c>
      <c r="I49" s="29" t="e">
        <f t="shared" si="10"/>
        <v>#DIV/0!</v>
      </c>
    </row>
    <row r="50" spans="1:9" ht="62.25" customHeight="1" hidden="1">
      <c r="A50" s="4" t="s">
        <v>80</v>
      </c>
      <c r="B50" s="5" t="s">
        <v>36</v>
      </c>
      <c r="C50" s="37">
        <v>0</v>
      </c>
      <c r="D50" s="37">
        <v>0</v>
      </c>
      <c r="E50" s="37"/>
      <c r="F50" s="29">
        <f t="shared" si="7"/>
        <v>0</v>
      </c>
      <c r="G50" s="29" t="e">
        <f t="shared" si="8"/>
        <v>#DIV/0!</v>
      </c>
      <c r="H50" s="29">
        <f t="shared" si="9"/>
        <v>0</v>
      </c>
      <c r="I50" s="29" t="e">
        <f t="shared" si="10"/>
        <v>#DIV/0!</v>
      </c>
    </row>
    <row r="51" spans="1:9" ht="60.75" customHeight="1">
      <c r="A51" s="4" t="s">
        <v>81</v>
      </c>
      <c r="B51" s="5" t="s">
        <v>82</v>
      </c>
      <c r="C51" s="35">
        <v>7.2</v>
      </c>
      <c r="D51" s="35">
        <v>10.8</v>
      </c>
      <c r="E51" s="35">
        <v>8.6</v>
      </c>
      <c r="F51" s="29">
        <f t="shared" si="7"/>
        <v>-2.200000000000001</v>
      </c>
      <c r="G51" s="29">
        <f t="shared" si="8"/>
        <v>79.62962962962962</v>
      </c>
      <c r="H51" s="29">
        <f t="shared" si="9"/>
        <v>1.3999999999999995</v>
      </c>
      <c r="I51" s="29">
        <f t="shared" si="10"/>
        <v>19.444444444444443</v>
      </c>
    </row>
    <row r="52" spans="1:9" ht="15" customHeight="1">
      <c r="A52" s="4" t="s">
        <v>97</v>
      </c>
      <c r="B52" s="5" t="s">
        <v>98</v>
      </c>
      <c r="C52" s="35">
        <v>0</v>
      </c>
      <c r="D52" s="35">
        <v>0.2</v>
      </c>
      <c r="E52" s="35">
        <v>0</v>
      </c>
      <c r="F52" s="29">
        <f t="shared" si="7"/>
        <v>-0.2</v>
      </c>
      <c r="G52" s="29">
        <f t="shared" si="8"/>
        <v>0</v>
      </c>
      <c r="H52" s="29">
        <f t="shared" si="9"/>
        <v>0</v>
      </c>
      <c r="I52" s="29"/>
    </row>
    <row r="53" spans="1:9" ht="15" customHeight="1">
      <c r="A53" s="4" t="s">
        <v>83</v>
      </c>
      <c r="B53" s="5" t="s">
        <v>37</v>
      </c>
      <c r="C53" s="35">
        <v>5.2</v>
      </c>
      <c r="D53" s="35">
        <v>18.3</v>
      </c>
      <c r="E53" s="35">
        <v>1.3</v>
      </c>
      <c r="F53" s="29">
        <f t="shared" si="7"/>
        <v>-17</v>
      </c>
      <c r="G53" s="29">
        <f t="shared" si="8"/>
        <v>7.103825136612022</v>
      </c>
      <c r="H53" s="29">
        <f t="shared" si="9"/>
        <v>-3.9000000000000004</v>
      </c>
      <c r="I53" s="29">
        <f t="shared" si="10"/>
        <v>-75</v>
      </c>
    </row>
    <row r="54" spans="1:9" ht="144" customHeight="1">
      <c r="A54" s="4" t="s">
        <v>189</v>
      </c>
      <c r="B54" s="5" t="s">
        <v>190</v>
      </c>
      <c r="C54" s="35">
        <v>81</v>
      </c>
      <c r="D54" s="35">
        <v>0</v>
      </c>
      <c r="E54" s="35">
        <v>0</v>
      </c>
      <c r="F54" s="29">
        <f t="shared" si="7"/>
        <v>0</v>
      </c>
      <c r="G54" s="29"/>
      <c r="H54" s="29">
        <f t="shared" si="9"/>
        <v>-81</v>
      </c>
      <c r="I54" s="29">
        <f t="shared" si="10"/>
        <v>-100</v>
      </c>
    </row>
    <row r="55" spans="1:9" ht="31.5" customHeight="1">
      <c r="A55" s="4" t="s">
        <v>84</v>
      </c>
      <c r="B55" s="5" t="s">
        <v>85</v>
      </c>
      <c r="C55" s="35">
        <v>417.9</v>
      </c>
      <c r="D55" s="35">
        <v>848.8</v>
      </c>
      <c r="E55" s="35">
        <v>438.8</v>
      </c>
      <c r="F55" s="29">
        <f t="shared" si="7"/>
        <v>-409.99999999999994</v>
      </c>
      <c r="G55" s="29">
        <f t="shared" si="8"/>
        <v>51.69651272384543</v>
      </c>
      <c r="H55" s="29">
        <f t="shared" si="9"/>
        <v>20.900000000000034</v>
      </c>
      <c r="I55" s="29">
        <f t="shared" si="10"/>
        <v>5.0011964584828945</v>
      </c>
    </row>
    <row r="56" spans="1:9" ht="15">
      <c r="A56" s="3">
        <v>4000</v>
      </c>
      <c r="B56" s="23" t="s">
        <v>6</v>
      </c>
      <c r="C56" s="22">
        <f>SUM(C57:C61)</f>
        <v>1602.5819999999999</v>
      </c>
      <c r="D56" s="22">
        <f>SUM(D57:D61)</f>
        <v>2242.6</v>
      </c>
      <c r="E56" s="22">
        <f>SUM(E57:E61)</f>
        <v>1744.6000000000001</v>
      </c>
      <c r="F56" s="22">
        <f aca="true" t="shared" si="11" ref="F56:F72">E56-D56</f>
        <v>-497.9999999999998</v>
      </c>
      <c r="G56" s="22">
        <f aca="true" t="shared" si="12" ref="G56:G72">E56/D56*100</f>
        <v>77.79363239097476</v>
      </c>
      <c r="H56" s="22">
        <f aca="true" t="shared" si="13" ref="H56:H72">E56-C56</f>
        <v>142.01800000000026</v>
      </c>
      <c r="I56" s="22">
        <f aca="true" t="shared" si="14" ref="I56:I63">E56/C56*100-100</f>
        <v>8.861824231147011</v>
      </c>
    </row>
    <row r="57" spans="1:9" ht="15">
      <c r="A57" s="20" t="s">
        <v>38</v>
      </c>
      <c r="B57" s="14" t="s">
        <v>99</v>
      </c>
      <c r="C57" s="35">
        <v>316.342</v>
      </c>
      <c r="D57" s="35">
        <v>401.8</v>
      </c>
      <c r="E57" s="35">
        <v>334.9</v>
      </c>
      <c r="F57" s="29">
        <f t="shared" si="11"/>
        <v>-66.90000000000003</v>
      </c>
      <c r="G57" s="29">
        <f t="shared" si="12"/>
        <v>83.34992533598805</v>
      </c>
      <c r="H57" s="29">
        <f t="shared" si="13"/>
        <v>18.557999999999993</v>
      </c>
      <c r="I57" s="29">
        <f t="shared" si="14"/>
        <v>5.866435693015788</v>
      </c>
    </row>
    <row r="58" spans="1:9" ht="15" customHeight="1">
      <c r="A58" s="20">
        <v>4040</v>
      </c>
      <c r="B58" s="14" t="s">
        <v>100</v>
      </c>
      <c r="C58" s="35">
        <v>310.64</v>
      </c>
      <c r="D58" s="35">
        <v>481</v>
      </c>
      <c r="E58" s="35">
        <v>316.6</v>
      </c>
      <c r="F58" s="29">
        <f t="shared" si="11"/>
        <v>-164.39999999999998</v>
      </c>
      <c r="G58" s="29">
        <f t="shared" si="12"/>
        <v>65.82120582120584</v>
      </c>
      <c r="H58" s="29">
        <f t="shared" si="13"/>
        <v>5.960000000000036</v>
      </c>
      <c r="I58" s="29">
        <f t="shared" si="14"/>
        <v>1.9186196240020763</v>
      </c>
    </row>
    <row r="59" spans="1:9" ht="30.75">
      <c r="A59" s="20">
        <v>4060</v>
      </c>
      <c r="B59" s="14" t="s">
        <v>101</v>
      </c>
      <c r="C59" s="35">
        <v>817</v>
      </c>
      <c r="D59" s="35">
        <v>1040.9</v>
      </c>
      <c r="E59" s="35">
        <v>847.4</v>
      </c>
      <c r="F59" s="29">
        <f t="shared" si="11"/>
        <v>-193.5000000000001</v>
      </c>
      <c r="G59" s="29">
        <f t="shared" si="12"/>
        <v>81.4103179940436</v>
      </c>
      <c r="H59" s="29">
        <f t="shared" si="13"/>
        <v>30.399999999999977</v>
      </c>
      <c r="I59" s="29">
        <f t="shared" si="14"/>
        <v>3.720930232558132</v>
      </c>
    </row>
    <row r="60" spans="1:9" ht="30.75">
      <c r="A60" s="20">
        <v>4081</v>
      </c>
      <c r="B60" s="14" t="s">
        <v>102</v>
      </c>
      <c r="C60" s="35">
        <v>144.1</v>
      </c>
      <c r="D60" s="35">
        <v>237.4</v>
      </c>
      <c r="E60" s="35">
        <v>206.7</v>
      </c>
      <c r="F60" s="29">
        <f t="shared" si="11"/>
        <v>-30.700000000000017</v>
      </c>
      <c r="G60" s="29">
        <f t="shared" si="12"/>
        <v>87.0682392586352</v>
      </c>
      <c r="H60" s="29">
        <f t="shared" si="13"/>
        <v>62.599999999999994</v>
      </c>
      <c r="I60" s="29">
        <f t="shared" si="14"/>
        <v>43.442054129077036</v>
      </c>
    </row>
    <row r="61" spans="1:9" ht="15">
      <c r="A61" s="20">
        <v>4082</v>
      </c>
      <c r="B61" s="14" t="s">
        <v>103</v>
      </c>
      <c r="C61" s="35">
        <v>14.5</v>
      </c>
      <c r="D61" s="35">
        <v>81.5</v>
      </c>
      <c r="E61" s="35">
        <v>39</v>
      </c>
      <c r="F61" s="29">
        <f t="shared" si="11"/>
        <v>-42.5</v>
      </c>
      <c r="G61" s="29">
        <f t="shared" si="12"/>
        <v>47.85276073619632</v>
      </c>
      <c r="H61" s="29">
        <f t="shared" si="13"/>
        <v>24.5</v>
      </c>
      <c r="I61" s="29">
        <f t="shared" si="14"/>
        <v>168.9655172413793</v>
      </c>
    </row>
    <row r="62" spans="1:9" ht="15">
      <c r="A62" s="3">
        <v>5000</v>
      </c>
      <c r="B62" s="23" t="s">
        <v>8</v>
      </c>
      <c r="C62" s="22">
        <f>SUM(C63:C67)</f>
        <v>1093.5</v>
      </c>
      <c r="D62" s="22">
        <f>SUM(D63:D67)</f>
        <v>1792.7</v>
      </c>
      <c r="E62" s="22">
        <f>SUM(E63:E67)</f>
        <v>1428.1000000000001</v>
      </c>
      <c r="F62" s="22">
        <f t="shared" si="11"/>
        <v>-364.5999999999999</v>
      </c>
      <c r="G62" s="22">
        <f t="shared" si="12"/>
        <v>79.66196240307916</v>
      </c>
      <c r="H62" s="22">
        <f t="shared" si="13"/>
        <v>334.60000000000014</v>
      </c>
      <c r="I62" s="22">
        <f t="shared" si="14"/>
        <v>30.598994055784203</v>
      </c>
    </row>
    <row r="63" spans="1:9" ht="30.75">
      <c r="A63" s="24">
        <v>5011</v>
      </c>
      <c r="B63" s="25" t="s">
        <v>104</v>
      </c>
      <c r="C63" s="38">
        <v>6.4</v>
      </c>
      <c r="D63" s="38">
        <v>31.9</v>
      </c>
      <c r="E63" s="38">
        <v>22.4</v>
      </c>
      <c r="F63" s="29">
        <f t="shared" si="11"/>
        <v>-9.5</v>
      </c>
      <c r="G63" s="29">
        <f t="shared" si="12"/>
        <v>70.21943573667711</v>
      </c>
      <c r="H63" s="29">
        <f t="shared" si="13"/>
        <v>15.999999999999998</v>
      </c>
      <c r="I63" s="29">
        <f t="shared" si="14"/>
        <v>249.99999999999994</v>
      </c>
    </row>
    <row r="64" spans="1:9" ht="30.75">
      <c r="A64" s="24">
        <v>5012</v>
      </c>
      <c r="B64" s="25" t="s">
        <v>105</v>
      </c>
      <c r="C64" s="38">
        <v>2.5</v>
      </c>
      <c r="D64" s="38">
        <v>9.3</v>
      </c>
      <c r="E64" s="38">
        <v>2.5</v>
      </c>
      <c r="F64" s="29">
        <f t="shared" si="11"/>
        <v>-6.800000000000001</v>
      </c>
      <c r="G64" s="29">
        <f t="shared" si="12"/>
        <v>26.881720430107524</v>
      </c>
      <c r="H64" s="29">
        <f t="shared" si="13"/>
        <v>0</v>
      </c>
      <c r="I64" s="29">
        <f aca="true" t="shared" si="15" ref="I64:I72">E64/C64*100-100</f>
        <v>0</v>
      </c>
    </row>
    <row r="65" spans="1:9" ht="30.75">
      <c r="A65" s="24">
        <v>5031</v>
      </c>
      <c r="B65" s="25" t="s">
        <v>108</v>
      </c>
      <c r="C65" s="38">
        <v>1010.1</v>
      </c>
      <c r="D65" s="38">
        <v>1659.8</v>
      </c>
      <c r="E65" s="38">
        <v>1318.9</v>
      </c>
      <c r="F65" s="29">
        <f t="shared" si="11"/>
        <v>-340.89999999999986</v>
      </c>
      <c r="G65" s="29">
        <f t="shared" si="12"/>
        <v>79.46138088926378</v>
      </c>
      <c r="H65" s="29">
        <f t="shared" si="13"/>
        <v>308.80000000000007</v>
      </c>
      <c r="I65" s="29">
        <f t="shared" si="15"/>
        <v>30.571230571230558</v>
      </c>
    </row>
    <row r="66" spans="1:9" ht="46.5">
      <c r="A66" s="24">
        <v>5042</v>
      </c>
      <c r="B66" s="25" t="s">
        <v>106</v>
      </c>
      <c r="C66" s="38">
        <v>12.9</v>
      </c>
      <c r="D66" s="38">
        <v>14.7</v>
      </c>
      <c r="E66" s="38">
        <v>14.6</v>
      </c>
      <c r="F66" s="29">
        <f t="shared" si="11"/>
        <v>-0.09999999999999964</v>
      </c>
      <c r="G66" s="29">
        <f t="shared" si="12"/>
        <v>99.31972789115646</v>
      </c>
      <c r="H66" s="29">
        <f t="shared" si="13"/>
        <v>1.6999999999999993</v>
      </c>
      <c r="I66" s="29">
        <f t="shared" si="15"/>
        <v>13.178294573643413</v>
      </c>
    </row>
    <row r="67" spans="1:9" ht="46.5">
      <c r="A67" s="24">
        <v>5061</v>
      </c>
      <c r="B67" s="25" t="s">
        <v>107</v>
      </c>
      <c r="C67" s="38">
        <v>61.6</v>
      </c>
      <c r="D67" s="38">
        <v>77</v>
      </c>
      <c r="E67" s="38">
        <v>69.7</v>
      </c>
      <c r="F67" s="29">
        <f t="shared" si="11"/>
        <v>-7.299999999999997</v>
      </c>
      <c r="G67" s="29">
        <f t="shared" si="12"/>
        <v>90.51948051948052</v>
      </c>
      <c r="H67" s="29">
        <f t="shared" si="13"/>
        <v>8.100000000000001</v>
      </c>
      <c r="I67" s="29">
        <f t="shared" si="15"/>
        <v>13.149350649350652</v>
      </c>
    </row>
    <row r="68" spans="1:9" ht="15">
      <c r="A68" s="3">
        <v>6000</v>
      </c>
      <c r="B68" s="23" t="s">
        <v>5</v>
      </c>
      <c r="C68" s="22">
        <f>SUM(C69:C72)</f>
        <v>3953.7</v>
      </c>
      <c r="D68" s="22">
        <f>SUM(D69:D72)</f>
        <v>6603.5</v>
      </c>
      <c r="E68" s="22">
        <f>SUM(E69:E72)</f>
        <v>5081.9</v>
      </c>
      <c r="F68" s="22">
        <f t="shared" si="11"/>
        <v>-1521.6000000000004</v>
      </c>
      <c r="G68" s="22">
        <f t="shared" si="12"/>
        <v>76.95767396077838</v>
      </c>
      <c r="H68" s="22">
        <f t="shared" si="13"/>
        <v>1128.1999999999998</v>
      </c>
      <c r="I68" s="22">
        <f>E68/C68*100-100</f>
        <v>28.535296051799577</v>
      </c>
    </row>
    <row r="69" spans="1:9" ht="30.75">
      <c r="A69" s="24">
        <v>6013</v>
      </c>
      <c r="B69" s="25" t="s">
        <v>109</v>
      </c>
      <c r="C69" s="38">
        <v>0</v>
      </c>
      <c r="D69" s="38">
        <v>500</v>
      </c>
      <c r="E69" s="38">
        <v>500</v>
      </c>
      <c r="F69" s="29">
        <f t="shared" si="11"/>
        <v>0</v>
      </c>
      <c r="G69" s="29">
        <f t="shared" si="12"/>
        <v>100</v>
      </c>
      <c r="H69" s="29">
        <f t="shared" si="13"/>
        <v>500</v>
      </c>
      <c r="I69" s="29"/>
    </row>
    <row r="70" spans="1:9" ht="46.5">
      <c r="A70" s="24">
        <v>6020</v>
      </c>
      <c r="B70" s="25" t="s">
        <v>110</v>
      </c>
      <c r="C70" s="38">
        <v>0</v>
      </c>
      <c r="D70" s="38">
        <v>400</v>
      </c>
      <c r="E70" s="38">
        <v>400</v>
      </c>
      <c r="F70" s="29">
        <f t="shared" si="11"/>
        <v>0</v>
      </c>
      <c r="G70" s="29">
        <f t="shared" si="12"/>
        <v>100</v>
      </c>
      <c r="H70" s="29">
        <f t="shared" si="13"/>
        <v>400</v>
      </c>
      <c r="I70" s="29"/>
    </row>
    <row r="71" spans="1:9" ht="15">
      <c r="A71" s="24">
        <v>6030</v>
      </c>
      <c r="B71" s="25" t="s">
        <v>111</v>
      </c>
      <c r="C71" s="38">
        <v>3925.7</v>
      </c>
      <c r="D71" s="38">
        <v>5674.6</v>
      </c>
      <c r="E71" s="38">
        <v>4156.4</v>
      </c>
      <c r="F71" s="29">
        <f t="shared" si="11"/>
        <v>-1518.2000000000007</v>
      </c>
      <c r="G71" s="29">
        <f t="shared" si="12"/>
        <v>73.24569132626088</v>
      </c>
      <c r="H71" s="29">
        <f t="shared" si="13"/>
        <v>230.69999999999982</v>
      </c>
      <c r="I71" s="29">
        <f t="shared" si="15"/>
        <v>5.876658939806916</v>
      </c>
    </row>
    <row r="72" spans="1:9" ht="15" customHeight="1">
      <c r="A72" s="24">
        <v>6090</v>
      </c>
      <c r="B72" s="25" t="s">
        <v>112</v>
      </c>
      <c r="C72" s="38">
        <v>28</v>
      </c>
      <c r="D72" s="38">
        <v>28.9</v>
      </c>
      <c r="E72" s="38">
        <v>25.5</v>
      </c>
      <c r="F72" s="29">
        <f t="shared" si="11"/>
        <v>-3.3999999999999986</v>
      </c>
      <c r="G72" s="29">
        <f t="shared" si="12"/>
        <v>88.23529411764707</v>
      </c>
      <c r="H72" s="29">
        <f t="shared" si="13"/>
        <v>-2.5</v>
      </c>
      <c r="I72" s="29">
        <f t="shared" si="15"/>
        <v>-8.92857142857143</v>
      </c>
    </row>
    <row r="73" spans="1:9" ht="30.75">
      <c r="A73" s="3" t="s">
        <v>113</v>
      </c>
      <c r="B73" s="23" t="s">
        <v>114</v>
      </c>
      <c r="C73" s="22">
        <f>C74</f>
        <v>107</v>
      </c>
      <c r="D73" s="22">
        <f>D74</f>
        <v>668.3</v>
      </c>
      <c r="E73" s="22">
        <f>E74</f>
        <v>0</v>
      </c>
      <c r="F73" s="22">
        <f aca="true" t="shared" si="16" ref="F73:F155">E73-D73</f>
        <v>-668.3</v>
      </c>
      <c r="G73" s="22">
        <f aca="true" t="shared" si="17" ref="G73:G155">E73/D73*100</f>
        <v>0</v>
      </c>
      <c r="H73" s="22">
        <f aca="true" t="shared" si="18" ref="H73:H155">E73-C73</f>
        <v>-107</v>
      </c>
      <c r="I73" s="22">
        <f>E73/C73*100-100</f>
        <v>-100</v>
      </c>
    </row>
    <row r="74" spans="1:9" ht="32.25" customHeight="1">
      <c r="A74" s="19">
        <v>7461</v>
      </c>
      <c r="B74" s="14" t="s">
        <v>115</v>
      </c>
      <c r="C74" s="35">
        <v>107</v>
      </c>
      <c r="D74" s="35">
        <v>668.3</v>
      </c>
      <c r="E74" s="35">
        <v>0</v>
      </c>
      <c r="F74" s="29">
        <f t="shared" si="16"/>
        <v>-668.3</v>
      </c>
      <c r="G74" s="29">
        <f t="shared" si="17"/>
        <v>0</v>
      </c>
      <c r="H74" s="29">
        <f t="shared" si="18"/>
        <v>-107</v>
      </c>
      <c r="I74" s="29">
        <f>E74/C74*100-100</f>
        <v>-100</v>
      </c>
    </row>
    <row r="75" spans="1:9" ht="30" customHeight="1">
      <c r="A75" s="3" t="s">
        <v>116</v>
      </c>
      <c r="B75" s="23" t="s">
        <v>117</v>
      </c>
      <c r="C75" s="22">
        <f>SUM(C76:C78)</f>
        <v>35.8</v>
      </c>
      <c r="D75" s="22">
        <f>SUM(D76:D78)</f>
        <v>144.7</v>
      </c>
      <c r="E75" s="22">
        <f>SUM(E76:E78)</f>
        <v>47.4</v>
      </c>
      <c r="F75" s="22">
        <f t="shared" si="16"/>
        <v>-97.29999999999998</v>
      </c>
      <c r="G75" s="22">
        <f t="shared" si="17"/>
        <v>32.75742916378715</v>
      </c>
      <c r="H75" s="22">
        <f t="shared" si="18"/>
        <v>11.600000000000001</v>
      </c>
      <c r="I75" s="22">
        <f>E75/C75*100-100</f>
        <v>32.4022346368715</v>
      </c>
    </row>
    <row r="76" spans="1:9" s="26" customFormat="1" ht="15" customHeight="1" hidden="1">
      <c r="A76" s="27" t="s">
        <v>118</v>
      </c>
      <c r="B76" s="25" t="s">
        <v>119</v>
      </c>
      <c r="C76" s="29">
        <v>0</v>
      </c>
      <c r="D76" s="29">
        <v>0</v>
      </c>
      <c r="E76" s="29"/>
      <c r="F76" s="22">
        <f t="shared" si="16"/>
        <v>0</v>
      </c>
      <c r="G76" s="22" t="e">
        <f t="shared" si="17"/>
        <v>#DIV/0!</v>
      </c>
      <c r="H76" s="22">
        <f t="shared" si="18"/>
        <v>0</v>
      </c>
      <c r="I76" s="22" t="e">
        <f>E76/C76*100-100</f>
        <v>#DIV/0!</v>
      </c>
    </row>
    <row r="77" spans="1:9" s="26" customFormat="1" ht="15" customHeight="1">
      <c r="A77" s="27" t="s">
        <v>120</v>
      </c>
      <c r="B77" s="25" t="s">
        <v>121</v>
      </c>
      <c r="C77" s="29">
        <v>0</v>
      </c>
      <c r="D77" s="29">
        <v>88.7</v>
      </c>
      <c r="E77" s="29">
        <v>0</v>
      </c>
      <c r="F77" s="29">
        <f>E77-D77</f>
        <v>-88.7</v>
      </c>
      <c r="G77" s="29">
        <f>E77/D77*100</f>
        <v>0</v>
      </c>
      <c r="H77" s="29">
        <f>E77-C77</f>
        <v>0</v>
      </c>
      <c r="I77" s="29"/>
    </row>
    <row r="78" spans="1:9" s="26" customFormat="1" ht="32.25" customHeight="1">
      <c r="A78" s="27" t="s">
        <v>122</v>
      </c>
      <c r="B78" s="30" t="s">
        <v>123</v>
      </c>
      <c r="C78" s="29">
        <v>35.8</v>
      </c>
      <c r="D78" s="29">
        <v>56</v>
      </c>
      <c r="E78" s="29">
        <v>47.4</v>
      </c>
      <c r="F78" s="29">
        <f t="shared" si="16"/>
        <v>-8.600000000000001</v>
      </c>
      <c r="G78" s="29">
        <f t="shared" si="17"/>
        <v>84.64285714285714</v>
      </c>
      <c r="H78" s="29">
        <f t="shared" si="18"/>
        <v>11.600000000000001</v>
      </c>
      <c r="I78" s="29">
        <f>E78/C78*100-100</f>
        <v>32.4022346368715</v>
      </c>
    </row>
    <row r="79" spans="1:9" ht="15">
      <c r="A79" s="3" t="s">
        <v>124</v>
      </c>
      <c r="B79" s="23" t="s">
        <v>7</v>
      </c>
      <c r="C79" s="22">
        <f>C80</f>
        <v>0</v>
      </c>
      <c r="D79" s="22">
        <f>D80</f>
        <v>610</v>
      </c>
      <c r="E79" s="22">
        <f>E80</f>
        <v>490.1</v>
      </c>
      <c r="F79" s="22">
        <f t="shared" si="16"/>
        <v>-119.89999999999998</v>
      </c>
      <c r="G79" s="22">
        <f t="shared" si="17"/>
        <v>80.34426229508198</v>
      </c>
      <c r="H79" s="22">
        <f t="shared" si="18"/>
        <v>490.1</v>
      </c>
      <c r="I79" s="22"/>
    </row>
    <row r="80" spans="1:9" ht="15">
      <c r="A80" s="21">
        <v>8410</v>
      </c>
      <c r="B80" s="13" t="s">
        <v>125</v>
      </c>
      <c r="C80" s="37">
        <v>0</v>
      </c>
      <c r="D80" s="37">
        <v>610</v>
      </c>
      <c r="E80" s="37">
        <v>490.1</v>
      </c>
      <c r="F80" s="29">
        <f t="shared" si="16"/>
        <v>-119.89999999999998</v>
      </c>
      <c r="G80" s="29">
        <f t="shared" si="17"/>
        <v>80.34426229508198</v>
      </c>
      <c r="H80" s="29">
        <f t="shared" si="18"/>
        <v>490.1</v>
      </c>
      <c r="I80" s="29"/>
    </row>
    <row r="81" spans="1:9" ht="15">
      <c r="A81" s="3">
        <v>8600</v>
      </c>
      <c r="B81" s="23" t="s">
        <v>126</v>
      </c>
      <c r="C81" s="22">
        <v>0.8</v>
      </c>
      <c r="D81" s="22">
        <v>420</v>
      </c>
      <c r="E81" s="22">
        <v>0</v>
      </c>
      <c r="F81" s="22">
        <f t="shared" si="16"/>
        <v>-420</v>
      </c>
      <c r="G81" s="22">
        <f t="shared" si="17"/>
        <v>0</v>
      </c>
      <c r="H81" s="22">
        <f t="shared" si="18"/>
        <v>-0.8</v>
      </c>
      <c r="I81" s="22">
        <f>E81/C81*100-100</f>
        <v>-100</v>
      </c>
    </row>
    <row r="82" spans="1:9" ht="15" customHeight="1" hidden="1">
      <c r="A82" s="3" t="s">
        <v>127</v>
      </c>
      <c r="B82" s="23" t="s">
        <v>10</v>
      </c>
      <c r="C82" s="22">
        <v>0</v>
      </c>
      <c r="D82" s="22">
        <v>0</v>
      </c>
      <c r="E82" s="22"/>
      <c r="F82" s="22">
        <f t="shared" si="16"/>
        <v>0</v>
      </c>
      <c r="G82" s="22" t="e">
        <f t="shared" si="17"/>
        <v>#DIV/0!</v>
      </c>
      <c r="H82" s="22">
        <f t="shared" si="18"/>
        <v>0</v>
      </c>
      <c r="I82" s="22" t="e">
        <f>E82/C82*100-100</f>
        <v>#DIV/0!</v>
      </c>
    </row>
    <row r="83" spans="1:9" ht="62.25" customHeight="1">
      <c r="A83" s="3" t="s">
        <v>192</v>
      </c>
      <c r="B83" s="23" t="s">
        <v>191</v>
      </c>
      <c r="C83" s="22">
        <f>C84</f>
        <v>7391.6</v>
      </c>
      <c r="D83" s="22">
        <f>D84</f>
        <v>0</v>
      </c>
      <c r="E83" s="22">
        <f>E84</f>
        <v>0</v>
      </c>
      <c r="F83" s="22">
        <f>E83-D83</f>
        <v>0</v>
      </c>
      <c r="G83" s="22"/>
      <c r="H83" s="22">
        <f>E83-C83</f>
        <v>-7391.6</v>
      </c>
      <c r="I83" s="22">
        <f>E83/C83*100-100</f>
        <v>-100</v>
      </c>
    </row>
    <row r="84" spans="1:9" ht="47.25" customHeight="1">
      <c r="A84" s="27" t="s">
        <v>193</v>
      </c>
      <c r="B84" s="28" t="s">
        <v>194</v>
      </c>
      <c r="C84" s="29">
        <v>7391.6</v>
      </c>
      <c r="D84" s="29">
        <v>0</v>
      </c>
      <c r="E84" s="29">
        <v>0</v>
      </c>
      <c r="F84" s="29">
        <f t="shared" si="16"/>
        <v>0</v>
      </c>
      <c r="G84" s="29"/>
      <c r="H84" s="29">
        <f t="shared" si="18"/>
        <v>-7391.6</v>
      </c>
      <c r="I84" s="29">
        <f>E84/C84*100-100</f>
        <v>-100</v>
      </c>
    </row>
    <row r="85" spans="1:9" ht="48.75" customHeight="1">
      <c r="A85" s="3" t="s">
        <v>129</v>
      </c>
      <c r="B85" s="23" t="s">
        <v>128</v>
      </c>
      <c r="C85" s="22">
        <f>C86</f>
        <v>0</v>
      </c>
      <c r="D85" s="22">
        <f>D86</f>
        <v>200</v>
      </c>
      <c r="E85" s="22">
        <f>E86</f>
        <v>200</v>
      </c>
      <c r="F85" s="22">
        <f t="shared" si="16"/>
        <v>0</v>
      </c>
      <c r="G85" s="22">
        <f t="shared" si="17"/>
        <v>100</v>
      </c>
      <c r="H85" s="22">
        <f t="shared" si="18"/>
        <v>200</v>
      </c>
      <c r="I85" s="22"/>
    </row>
    <row r="86" spans="1:9" ht="46.5">
      <c r="A86" s="20">
        <v>9710</v>
      </c>
      <c r="B86" s="13" t="s">
        <v>130</v>
      </c>
      <c r="C86" s="37">
        <v>0</v>
      </c>
      <c r="D86" s="37">
        <v>200</v>
      </c>
      <c r="E86" s="37">
        <v>200</v>
      </c>
      <c r="F86" s="29">
        <f t="shared" si="16"/>
        <v>0</v>
      </c>
      <c r="G86" s="29">
        <f t="shared" si="17"/>
        <v>100</v>
      </c>
      <c r="H86" s="29">
        <f t="shared" si="18"/>
        <v>200</v>
      </c>
      <c r="I86" s="29"/>
    </row>
    <row r="87" spans="1:9" ht="45.75" customHeight="1">
      <c r="A87" s="3">
        <v>9800</v>
      </c>
      <c r="B87" s="23" t="s">
        <v>131</v>
      </c>
      <c r="C87" s="22">
        <v>0</v>
      </c>
      <c r="D87" s="22">
        <v>150</v>
      </c>
      <c r="E87" s="22">
        <v>0</v>
      </c>
      <c r="F87" s="22">
        <f t="shared" si="16"/>
        <v>-150</v>
      </c>
      <c r="G87" s="22">
        <f t="shared" si="17"/>
        <v>0</v>
      </c>
      <c r="H87" s="22">
        <f t="shared" si="18"/>
        <v>0</v>
      </c>
      <c r="I87" s="22"/>
    </row>
    <row r="88" spans="1:9" ht="15">
      <c r="A88" s="16"/>
      <c r="B88" s="16" t="s">
        <v>23</v>
      </c>
      <c r="C88" s="31">
        <f>C8+C11+C20+C22+C56+C62+C68+C73+C75+C79+C81+C82+C83+C85+C87</f>
        <v>101530.58200000001</v>
      </c>
      <c r="D88" s="31">
        <f>D8+D11+D20+D22+D56+D62+D68+D73+D75+D79+D81+D82+D83+D85+D87</f>
        <v>73242.49999999999</v>
      </c>
      <c r="E88" s="31">
        <f>E8+E11+E20+E22+E56+E62+E68+E73+E75+E79+E81+E82+E83+E85+E87</f>
        <v>58543.6</v>
      </c>
      <c r="F88" s="31">
        <f t="shared" si="16"/>
        <v>-14698.899999999987</v>
      </c>
      <c r="G88" s="31">
        <f t="shared" si="17"/>
        <v>79.93118749360005</v>
      </c>
      <c r="H88" s="31">
        <f t="shared" si="18"/>
        <v>-42986.98200000001</v>
      </c>
      <c r="I88" s="31">
        <f>E88/C88*100-100</f>
        <v>-42.33894965755245</v>
      </c>
    </row>
    <row r="89" spans="1:9" ht="15">
      <c r="A89" s="16"/>
      <c r="B89" s="16" t="s">
        <v>132</v>
      </c>
      <c r="C89" s="31"/>
      <c r="D89" s="31"/>
      <c r="E89" s="31"/>
      <c r="F89" s="31"/>
      <c r="G89" s="31"/>
      <c r="H89" s="31"/>
      <c r="I89" s="31"/>
    </row>
    <row r="90" spans="1:9" ht="30.75">
      <c r="A90" s="32"/>
      <c r="B90" s="32" t="s">
        <v>197</v>
      </c>
      <c r="C90" s="33">
        <f>C94+C100+C102+C92+C106</f>
        <v>1069.3999999999999</v>
      </c>
      <c r="D90" s="33">
        <f>D94+D100+D102+D92+D106</f>
        <v>1572.6</v>
      </c>
      <c r="E90" s="33">
        <f>E94+E100+E102+E92+E106</f>
        <v>853.17</v>
      </c>
      <c r="F90" s="33">
        <f>E90-D90</f>
        <v>-719.43</v>
      </c>
      <c r="G90" s="33">
        <f>E90/D90*100</f>
        <v>54.25219381915299</v>
      </c>
      <c r="H90" s="33">
        <f>E90-C90</f>
        <v>-216.2299999999999</v>
      </c>
      <c r="I90" s="33">
        <f>E90/C90*100-100</f>
        <v>-20.219749392182536</v>
      </c>
    </row>
    <row r="91" spans="1:9" ht="15">
      <c r="A91" s="32"/>
      <c r="B91" s="34" t="s">
        <v>200</v>
      </c>
      <c r="C91" s="33"/>
      <c r="D91" s="33"/>
      <c r="E91" s="33"/>
      <c r="F91" s="33"/>
      <c r="G91" s="33"/>
      <c r="H91" s="33"/>
      <c r="I91" s="33"/>
    </row>
    <row r="92" spans="1:9" ht="15">
      <c r="A92" s="3" t="s">
        <v>30</v>
      </c>
      <c r="B92" s="23" t="s">
        <v>2</v>
      </c>
      <c r="C92" s="22">
        <f>C93</f>
        <v>25.3</v>
      </c>
      <c r="D92" s="22">
        <f>D93</f>
        <v>0</v>
      </c>
      <c r="E92" s="22">
        <f>E93</f>
        <v>0</v>
      </c>
      <c r="F92" s="22">
        <f aca="true" t="shared" si="19" ref="F92:F108">E92-D92</f>
        <v>0</v>
      </c>
      <c r="G92" s="22"/>
      <c r="H92" s="22">
        <f aca="true" t="shared" si="20" ref="H92:H108">E92-C92</f>
        <v>-25.3</v>
      </c>
      <c r="I92" s="22"/>
    </row>
    <row r="93" spans="1:9" ht="30" customHeight="1">
      <c r="A93" s="4" t="s">
        <v>50</v>
      </c>
      <c r="B93" s="5" t="s">
        <v>86</v>
      </c>
      <c r="C93" s="38">
        <v>25.3</v>
      </c>
      <c r="D93" s="38">
        <v>0</v>
      </c>
      <c r="E93" s="38">
        <v>0</v>
      </c>
      <c r="F93" s="29">
        <f t="shared" si="19"/>
        <v>0</v>
      </c>
      <c r="G93" s="29"/>
      <c r="H93" s="29">
        <f t="shared" si="20"/>
        <v>-25.3</v>
      </c>
      <c r="I93" s="29"/>
    </row>
    <row r="94" spans="1:9" ht="15">
      <c r="A94" s="3">
        <v>1000</v>
      </c>
      <c r="B94" s="23" t="s">
        <v>3</v>
      </c>
      <c r="C94" s="22">
        <f>SUM(C95:C99)</f>
        <v>912.3</v>
      </c>
      <c r="D94" s="22">
        <f>SUM(D95:D99)</f>
        <v>1395.6</v>
      </c>
      <c r="E94" s="22">
        <f>SUM(E95:E99)</f>
        <v>725.37</v>
      </c>
      <c r="F94" s="22">
        <f t="shared" si="19"/>
        <v>-670.2299999999999</v>
      </c>
      <c r="G94" s="22">
        <f>E94/D94*100</f>
        <v>51.97549441100602</v>
      </c>
      <c r="H94" s="22">
        <f t="shared" si="20"/>
        <v>-186.92999999999995</v>
      </c>
      <c r="I94" s="22">
        <f>E94/C94*100-100</f>
        <v>-20.489970404472217</v>
      </c>
    </row>
    <row r="95" spans="1:9" ht="15">
      <c r="A95" s="4" t="s">
        <v>53</v>
      </c>
      <c r="B95" s="5" t="s">
        <v>54</v>
      </c>
      <c r="C95" s="39">
        <v>413.3</v>
      </c>
      <c r="D95" s="39">
        <v>589.3</v>
      </c>
      <c r="E95" s="39">
        <v>340.2</v>
      </c>
      <c r="F95" s="29">
        <f t="shared" si="19"/>
        <v>-249.09999999999997</v>
      </c>
      <c r="G95" s="29">
        <f>E95/D95*100</f>
        <v>57.72950958764637</v>
      </c>
      <c r="H95" s="29">
        <f t="shared" si="20"/>
        <v>-73.10000000000002</v>
      </c>
      <c r="I95" s="29">
        <f>E95/C95*100-100</f>
        <v>-17.686910234696356</v>
      </c>
    </row>
    <row r="96" spans="1:9" ht="46.5">
      <c r="A96" s="4" t="s">
        <v>55</v>
      </c>
      <c r="B96" s="5" t="s">
        <v>87</v>
      </c>
      <c r="C96" s="39">
        <v>407.5</v>
      </c>
      <c r="D96" s="39">
        <v>728.8</v>
      </c>
      <c r="E96" s="39">
        <v>340.8</v>
      </c>
      <c r="F96" s="29">
        <f t="shared" si="19"/>
        <v>-387.99999999999994</v>
      </c>
      <c r="G96" s="29">
        <f>E96/D96*100</f>
        <v>46.761800219538976</v>
      </c>
      <c r="H96" s="29">
        <f t="shared" si="20"/>
        <v>-66.69999999999999</v>
      </c>
      <c r="I96" s="29">
        <f>E96/C96*100-100</f>
        <v>-16.368098159509202</v>
      </c>
    </row>
    <row r="97" spans="1:9" ht="30.75">
      <c r="A97" s="4" t="s">
        <v>56</v>
      </c>
      <c r="B97" s="5" t="s">
        <v>88</v>
      </c>
      <c r="C97" s="39">
        <v>4</v>
      </c>
      <c r="D97" s="39">
        <v>2</v>
      </c>
      <c r="E97" s="39">
        <v>0.6</v>
      </c>
      <c r="F97" s="29">
        <f t="shared" si="19"/>
        <v>-1.4</v>
      </c>
      <c r="G97" s="29">
        <f>E97/D97*100</f>
        <v>30</v>
      </c>
      <c r="H97" s="29">
        <f t="shared" si="20"/>
        <v>-3.4</v>
      </c>
      <c r="I97" s="29">
        <f>E97/C97*100-100</f>
        <v>-85</v>
      </c>
    </row>
    <row r="98" spans="1:9" ht="15">
      <c r="A98" s="4" t="s">
        <v>57</v>
      </c>
      <c r="B98" s="5" t="s">
        <v>89</v>
      </c>
      <c r="C98" s="39">
        <v>87.5</v>
      </c>
      <c r="D98" s="39">
        <v>75.5</v>
      </c>
      <c r="E98" s="39">
        <v>43.6</v>
      </c>
      <c r="F98" s="29">
        <f t="shared" si="19"/>
        <v>-31.9</v>
      </c>
      <c r="G98" s="29">
        <f>E98/D98*100</f>
        <v>57.74834437086093</v>
      </c>
      <c r="H98" s="29">
        <f t="shared" si="20"/>
        <v>-43.9</v>
      </c>
      <c r="I98" s="29">
        <f>E98/C98*100-100</f>
        <v>-50.17142857142857</v>
      </c>
    </row>
    <row r="99" spans="1:9" ht="15">
      <c r="A99" s="4" t="s">
        <v>59</v>
      </c>
      <c r="B99" s="5" t="s">
        <v>60</v>
      </c>
      <c r="C99" s="39">
        <v>0</v>
      </c>
      <c r="D99" s="39">
        <v>0</v>
      </c>
      <c r="E99" s="39">
        <v>0.17</v>
      </c>
      <c r="F99" s="29">
        <f t="shared" si="19"/>
        <v>0.17</v>
      </c>
      <c r="G99" s="29"/>
      <c r="H99" s="29">
        <f t="shared" si="20"/>
        <v>0.17</v>
      </c>
      <c r="I99" s="29"/>
    </row>
    <row r="100" spans="1:9" ht="15">
      <c r="A100" s="18">
        <v>3000</v>
      </c>
      <c r="B100" s="23" t="s">
        <v>4</v>
      </c>
      <c r="C100" s="22">
        <f>C101</f>
        <v>93</v>
      </c>
      <c r="D100" s="22">
        <f>D101</f>
        <v>161.8</v>
      </c>
      <c r="E100" s="22">
        <f>E101</f>
        <v>110</v>
      </c>
      <c r="F100" s="22">
        <f t="shared" si="19"/>
        <v>-51.80000000000001</v>
      </c>
      <c r="G100" s="22">
        <f aca="true" t="shared" si="21" ref="G100:G105">E100/D100*100</f>
        <v>67.98516687268233</v>
      </c>
      <c r="H100" s="22">
        <f t="shared" si="20"/>
        <v>17</v>
      </c>
      <c r="I100" s="22">
        <f aca="true" t="shared" si="22" ref="I100:I108">E100/C100*100-100</f>
        <v>18.27956989247312</v>
      </c>
    </row>
    <row r="101" spans="1:9" ht="46.5" customHeight="1">
      <c r="A101" s="4" t="s">
        <v>72</v>
      </c>
      <c r="B101" s="5" t="s">
        <v>34</v>
      </c>
      <c r="C101" s="39">
        <v>93</v>
      </c>
      <c r="D101" s="39">
        <v>161.8</v>
      </c>
      <c r="E101" s="39">
        <v>110</v>
      </c>
      <c r="F101" s="29">
        <f t="shared" si="19"/>
        <v>-51.80000000000001</v>
      </c>
      <c r="G101" s="29">
        <f t="shared" si="21"/>
        <v>67.98516687268233</v>
      </c>
      <c r="H101" s="29">
        <f t="shared" si="20"/>
        <v>17</v>
      </c>
      <c r="I101" s="29">
        <f t="shared" si="22"/>
        <v>18.27956989247312</v>
      </c>
    </row>
    <row r="102" spans="1:9" ht="15">
      <c r="A102" s="18">
        <v>4000</v>
      </c>
      <c r="B102" s="23" t="s">
        <v>6</v>
      </c>
      <c r="C102" s="22">
        <f>SUM(C103:C105)</f>
        <v>38</v>
      </c>
      <c r="D102" s="22">
        <f>SUM(D103:D105)</f>
        <v>15.2</v>
      </c>
      <c r="E102" s="22">
        <f>SUM(E103:E105)</f>
        <v>17.8</v>
      </c>
      <c r="F102" s="22">
        <f t="shared" si="19"/>
        <v>2.6000000000000014</v>
      </c>
      <c r="G102" s="22">
        <f t="shared" si="21"/>
        <v>117.10526315789475</v>
      </c>
      <c r="H102" s="22">
        <f t="shared" si="20"/>
        <v>-20.2</v>
      </c>
      <c r="I102" s="22">
        <f t="shared" si="22"/>
        <v>-53.1578947368421</v>
      </c>
    </row>
    <row r="103" spans="1:9" ht="15">
      <c r="A103" s="20" t="s">
        <v>38</v>
      </c>
      <c r="B103" s="14" t="s">
        <v>99</v>
      </c>
      <c r="C103" s="39">
        <v>33.6</v>
      </c>
      <c r="D103" s="39">
        <v>7</v>
      </c>
      <c r="E103" s="39">
        <v>16.3</v>
      </c>
      <c r="F103" s="29">
        <f t="shared" si="19"/>
        <v>9.3</v>
      </c>
      <c r="G103" s="29">
        <f t="shared" si="21"/>
        <v>232.85714285714286</v>
      </c>
      <c r="H103" s="29">
        <f t="shared" si="20"/>
        <v>-17.3</v>
      </c>
      <c r="I103" s="29">
        <f t="shared" si="22"/>
        <v>-51.48809523809524</v>
      </c>
    </row>
    <row r="104" spans="1:9" ht="15">
      <c r="A104" s="20">
        <v>4040</v>
      </c>
      <c r="B104" s="14" t="s">
        <v>100</v>
      </c>
      <c r="C104" s="39">
        <v>4.1</v>
      </c>
      <c r="D104" s="39">
        <v>7</v>
      </c>
      <c r="E104" s="39">
        <v>0.8</v>
      </c>
      <c r="F104" s="29">
        <f t="shared" si="19"/>
        <v>-6.2</v>
      </c>
      <c r="G104" s="29">
        <f t="shared" si="21"/>
        <v>11.428571428571429</v>
      </c>
      <c r="H104" s="29">
        <f t="shared" si="20"/>
        <v>-3.3</v>
      </c>
      <c r="I104" s="29">
        <f t="shared" si="22"/>
        <v>-80.48780487804878</v>
      </c>
    </row>
    <row r="105" spans="1:9" ht="30.75">
      <c r="A105" s="20">
        <v>4060</v>
      </c>
      <c r="B105" s="14" t="s">
        <v>101</v>
      </c>
      <c r="C105" s="39">
        <v>0.3</v>
      </c>
      <c r="D105" s="39">
        <v>1.2</v>
      </c>
      <c r="E105" s="39">
        <v>0.7</v>
      </c>
      <c r="F105" s="29">
        <f t="shared" si="19"/>
        <v>-0.5</v>
      </c>
      <c r="G105" s="29">
        <f t="shared" si="21"/>
        <v>58.333333333333336</v>
      </c>
      <c r="H105" s="29">
        <f t="shared" si="20"/>
        <v>0.39999999999999997</v>
      </c>
      <c r="I105" s="29">
        <f t="shared" si="22"/>
        <v>133.33333333333334</v>
      </c>
    </row>
    <row r="106" spans="1:9" ht="15">
      <c r="A106" s="3">
        <v>5000</v>
      </c>
      <c r="B106" s="23" t="s">
        <v>8</v>
      </c>
      <c r="C106" s="22">
        <f>C107</f>
        <v>0.8</v>
      </c>
      <c r="D106" s="22">
        <f>D107</f>
        <v>0</v>
      </c>
      <c r="E106" s="22">
        <f>E107</f>
        <v>0</v>
      </c>
      <c r="F106" s="22">
        <f t="shared" si="19"/>
        <v>0</v>
      </c>
      <c r="G106" s="22"/>
      <c r="H106" s="22">
        <f t="shared" si="20"/>
        <v>-0.8</v>
      </c>
      <c r="I106" s="22">
        <f t="shared" si="22"/>
        <v>-100</v>
      </c>
    </row>
    <row r="107" spans="1:9" ht="30.75">
      <c r="A107" s="24">
        <v>5031</v>
      </c>
      <c r="B107" s="25" t="s">
        <v>108</v>
      </c>
      <c r="C107" s="38">
        <v>0.8</v>
      </c>
      <c r="D107" s="38">
        <v>0</v>
      </c>
      <c r="E107" s="38">
        <v>0</v>
      </c>
      <c r="F107" s="29">
        <f t="shared" si="19"/>
        <v>0</v>
      </c>
      <c r="G107" s="29"/>
      <c r="H107" s="29">
        <f t="shared" si="20"/>
        <v>-0.8</v>
      </c>
      <c r="I107" s="29">
        <f t="shared" si="22"/>
        <v>-100</v>
      </c>
    </row>
    <row r="108" spans="1:9" ht="15">
      <c r="A108" s="32"/>
      <c r="B108" s="32" t="s">
        <v>198</v>
      </c>
      <c r="C108" s="33">
        <f>C110+C112+C118+C120+C122+C127+C129+C136+C138+C142+C144</f>
        <v>3416.1000000000004</v>
      </c>
      <c r="D108" s="33">
        <f>D110+D112+D118+D120+D122+D127+D129+D136+D138+D142+D144</f>
        <v>25495.1</v>
      </c>
      <c r="E108" s="33">
        <f>E110+E112+E118+E120+E122+E127+E129+E136+E138+E142+E144</f>
        <v>5493</v>
      </c>
      <c r="F108" s="33">
        <f t="shared" si="19"/>
        <v>-20002.1</v>
      </c>
      <c r="G108" s="33">
        <f>E108/D108*100</f>
        <v>21.54531655102353</v>
      </c>
      <c r="H108" s="33">
        <f t="shared" si="20"/>
        <v>2076.8999999999996</v>
      </c>
      <c r="I108" s="33">
        <f t="shared" si="22"/>
        <v>60.797400544480524</v>
      </c>
    </row>
    <row r="109" spans="1:9" ht="15">
      <c r="A109" s="32"/>
      <c r="B109" s="34" t="s">
        <v>200</v>
      </c>
      <c r="C109" s="33"/>
      <c r="D109" s="33"/>
      <c r="E109" s="33"/>
      <c r="F109" s="33"/>
      <c r="G109" s="33"/>
      <c r="H109" s="33"/>
      <c r="I109" s="33"/>
    </row>
    <row r="110" spans="1:9" ht="15">
      <c r="A110" s="3" t="s">
        <v>30</v>
      </c>
      <c r="B110" s="23" t="s">
        <v>2</v>
      </c>
      <c r="C110" s="22">
        <f>C111</f>
        <v>0</v>
      </c>
      <c r="D110" s="22">
        <f>D111</f>
        <v>1368</v>
      </c>
      <c r="E110" s="22">
        <f>E111</f>
        <v>130.7</v>
      </c>
      <c r="F110" s="22">
        <f>E110-D110</f>
        <v>-1237.3</v>
      </c>
      <c r="G110" s="22">
        <f>E110/D110*100</f>
        <v>9.55409356725146</v>
      </c>
      <c r="H110" s="22">
        <f>E110-C110</f>
        <v>130.7</v>
      </c>
      <c r="I110" s="22">
        <v>0</v>
      </c>
    </row>
    <row r="111" spans="1:9" ht="34.5" customHeight="1">
      <c r="A111" s="4" t="s">
        <v>50</v>
      </c>
      <c r="B111" s="5" t="s">
        <v>86</v>
      </c>
      <c r="C111" s="38">
        <v>0</v>
      </c>
      <c r="D111" s="38">
        <v>1368</v>
      </c>
      <c r="E111" s="38">
        <v>130.7</v>
      </c>
      <c r="F111" s="29">
        <f t="shared" si="16"/>
        <v>-1237.3</v>
      </c>
      <c r="G111" s="29">
        <f t="shared" si="17"/>
        <v>9.55409356725146</v>
      </c>
      <c r="H111" s="29">
        <f t="shared" si="18"/>
        <v>130.7</v>
      </c>
      <c r="I111" s="29">
        <v>0</v>
      </c>
    </row>
    <row r="112" spans="1:9" ht="15">
      <c r="A112" s="3">
        <v>1000</v>
      </c>
      <c r="B112" s="23" t="s">
        <v>3</v>
      </c>
      <c r="C112" s="22">
        <f>SUM(C113:C117)</f>
        <v>851.3000000000001</v>
      </c>
      <c r="D112" s="22">
        <f>SUM(D113:D117)</f>
        <v>994.8</v>
      </c>
      <c r="E112" s="22">
        <f>SUM(E113:E117)</f>
        <v>485.6</v>
      </c>
      <c r="F112" s="22">
        <f t="shared" si="16"/>
        <v>-509.19999999999993</v>
      </c>
      <c r="G112" s="22">
        <f t="shared" si="17"/>
        <v>48.81383192601528</v>
      </c>
      <c r="H112" s="22">
        <f t="shared" si="18"/>
        <v>-365.70000000000005</v>
      </c>
      <c r="I112" s="22">
        <f>E112/C112*100-100</f>
        <v>-42.95782920239633</v>
      </c>
    </row>
    <row r="113" spans="1:9" ht="15">
      <c r="A113" s="4" t="s">
        <v>53</v>
      </c>
      <c r="B113" s="5" t="s">
        <v>54</v>
      </c>
      <c r="C113" s="38">
        <v>500</v>
      </c>
      <c r="D113" s="38">
        <v>0</v>
      </c>
      <c r="E113" s="38">
        <v>0</v>
      </c>
      <c r="F113" s="29">
        <f>E113-D113</f>
        <v>0</v>
      </c>
      <c r="G113" s="29">
        <v>0</v>
      </c>
      <c r="H113" s="29">
        <f>E113-C113</f>
        <v>-500</v>
      </c>
      <c r="I113" s="29">
        <f>E113/C113*100-100</f>
        <v>-100</v>
      </c>
    </row>
    <row r="114" spans="1:9" ht="46.5">
      <c r="A114" s="4" t="s">
        <v>55</v>
      </c>
      <c r="B114" s="5" t="s">
        <v>87</v>
      </c>
      <c r="C114" s="38">
        <v>347.7</v>
      </c>
      <c r="D114" s="38">
        <v>469.8</v>
      </c>
      <c r="E114" s="38">
        <v>447.5</v>
      </c>
      <c r="F114" s="29">
        <f t="shared" si="16"/>
        <v>-22.30000000000001</v>
      </c>
      <c r="G114" s="29">
        <f t="shared" si="17"/>
        <v>95.25329927628778</v>
      </c>
      <c r="H114" s="29">
        <f t="shared" si="18"/>
        <v>99.80000000000001</v>
      </c>
      <c r="I114" s="29">
        <f>E114/C114*100-100</f>
        <v>28.7029048029911</v>
      </c>
    </row>
    <row r="115" spans="1:9" ht="15">
      <c r="A115" s="4" t="s">
        <v>57</v>
      </c>
      <c r="B115" s="5" t="s">
        <v>89</v>
      </c>
      <c r="C115" s="38">
        <v>3.6</v>
      </c>
      <c r="D115" s="38">
        <v>0</v>
      </c>
      <c r="E115" s="38">
        <v>0</v>
      </c>
      <c r="F115" s="29">
        <f>E115-D115</f>
        <v>0</v>
      </c>
      <c r="G115" s="29">
        <v>0</v>
      </c>
      <c r="H115" s="29">
        <f>E115-C115</f>
        <v>-3.6</v>
      </c>
      <c r="I115" s="29">
        <f>E115/C115*100-100</f>
        <v>-100</v>
      </c>
    </row>
    <row r="116" spans="1:9" ht="15">
      <c r="A116" s="4" t="s">
        <v>61</v>
      </c>
      <c r="B116" s="5" t="s">
        <v>62</v>
      </c>
      <c r="C116" s="38">
        <v>0</v>
      </c>
      <c r="D116" s="38">
        <v>500</v>
      </c>
      <c r="E116" s="38">
        <v>13.1</v>
      </c>
      <c r="F116" s="29">
        <f t="shared" si="16"/>
        <v>-486.9</v>
      </c>
      <c r="G116" s="29">
        <f t="shared" si="17"/>
        <v>2.6199999999999997</v>
      </c>
      <c r="H116" s="29">
        <f t="shared" si="18"/>
        <v>13.1</v>
      </c>
      <c r="I116" s="29"/>
    </row>
    <row r="117" spans="1:9" ht="15">
      <c r="A117" s="4" t="s">
        <v>63</v>
      </c>
      <c r="B117" s="5" t="s">
        <v>64</v>
      </c>
      <c r="C117" s="38">
        <v>0</v>
      </c>
      <c r="D117" s="38">
        <v>25</v>
      </c>
      <c r="E117" s="38">
        <v>25</v>
      </c>
      <c r="F117" s="29">
        <f t="shared" si="16"/>
        <v>0</v>
      </c>
      <c r="G117" s="29">
        <f t="shared" si="17"/>
        <v>100</v>
      </c>
      <c r="H117" s="29">
        <f t="shared" si="18"/>
        <v>25</v>
      </c>
      <c r="I117" s="29"/>
    </row>
    <row r="118" spans="1:9" ht="15">
      <c r="A118" s="18" t="s">
        <v>65</v>
      </c>
      <c r="B118" s="23" t="s">
        <v>68</v>
      </c>
      <c r="C118" s="22">
        <f>C119</f>
        <v>247.1</v>
      </c>
      <c r="D118" s="22">
        <f>D119</f>
        <v>1400</v>
      </c>
      <c r="E118" s="22">
        <f>E119</f>
        <v>396.9</v>
      </c>
      <c r="F118" s="22">
        <f t="shared" si="16"/>
        <v>-1003.1</v>
      </c>
      <c r="G118" s="22">
        <f t="shared" si="17"/>
        <v>28.349999999999998</v>
      </c>
      <c r="H118" s="22">
        <f t="shared" si="18"/>
        <v>149.79999999999998</v>
      </c>
      <c r="I118" s="22">
        <f>E118/C118*100-100</f>
        <v>60.62322946175638</v>
      </c>
    </row>
    <row r="119" spans="1:9" ht="30" customHeight="1">
      <c r="A119" s="4" t="s">
        <v>66</v>
      </c>
      <c r="B119" s="5" t="s">
        <v>67</v>
      </c>
      <c r="C119" s="38">
        <v>247.1</v>
      </c>
      <c r="D119" s="38">
        <v>1400</v>
      </c>
      <c r="E119" s="38">
        <v>396.9</v>
      </c>
      <c r="F119" s="29">
        <f t="shared" si="16"/>
        <v>-1003.1</v>
      </c>
      <c r="G119" s="29">
        <f t="shared" si="17"/>
        <v>28.349999999999998</v>
      </c>
      <c r="H119" s="29">
        <f t="shared" si="18"/>
        <v>149.79999999999998</v>
      </c>
      <c r="I119" s="29">
        <f>E119/C119*100-100</f>
        <v>60.62322946175638</v>
      </c>
    </row>
    <row r="120" spans="1:9" ht="15">
      <c r="A120" s="18">
        <v>4000</v>
      </c>
      <c r="B120" s="23" t="s">
        <v>6</v>
      </c>
      <c r="C120" s="22">
        <f>C121</f>
        <v>0</v>
      </c>
      <c r="D120" s="22">
        <f>D121</f>
        <v>11</v>
      </c>
      <c r="E120" s="22">
        <f>E121</f>
        <v>0</v>
      </c>
      <c r="F120" s="22">
        <f t="shared" si="16"/>
        <v>-11</v>
      </c>
      <c r="G120" s="22">
        <f t="shared" si="17"/>
        <v>0</v>
      </c>
      <c r="H120" s="22">
        <f t="shared" si="18"/>
        <v>0</v>
      </c>
      <c r="I120" s="22"/>
    </row>
    <row r="121" spans="1:9" ht="15">
      <c r="A121" s="20">
        <v>4040</v>
      </c>
      <c r="B121" s="14" t="s">
        <v>100</v>
      </c>
      <c r="C121" s="38">
        <v>0</v>
      </c>
      <c r="D121" s="38">
        <v>11</v>
      </c>
      <c r="E121" s="38">
        <v>0</v>
      </c>
      <c r="F121" s="29">
        <f t="shared" si="16"/>
        <v>-11</v>
      </c>
      <c r="G121" s="29">
        <f t="shared" si="17"/>
        <v>0</v>
      </c>
      <c r="H121" s="29">
        <f t="shared" si="18"/>
        <v>0</v>
      </c>
      <c r="I121" s="29"/>
    </row>
    <row r="122" spans="1:9" ht="15">
      <c r="A122" s="18">
        <v>6000</v>
      </c>
      <c r="B122" s="23" t="s">
        <v>5</v>
      </c>
      <c r="C122" s="22">
        <f>SUM(C123:C126)</f>
        <v>830.4000000000001</v>
      </c>
      <c r="D122" s="22">
        <f>SUM(D123:D126)</f>
        <v>1597.5</v>
      </c>
      <c r="E122" s="22">
        <f>SUM(E123:E126)</f>
        <v>500.2</v>
      </c>
      <c r="F122" s="22">
        <f t="shared" si="16"/>
        <v>-1097.3</v>
      </c>
      <c r="G122" s="22">
        <f t="shared" si="17"/>
        <v>31.311424100156493</v>
      </c>
      <c r="H122" s="22">
        <f t="shared" si="18"/>
        <v>-330.2000000000001</v>
      </c>
      <c r="I122" s="22">
        <f>E122/C122*100-100</f>
        <v>-39.76396917148362</v>
      </c>
    </row>
    <row r="123" spans="1:9" ht="15">
      <c r="A123" s="24">
        <v>6011</v>
      </c>
      <c r="B123" s="25" t="s">
        <v>133</v>
      </c>
      <c r="C123" s="38">
        <v>576.6</v>
      </c>
      <c r="D123" s="38">
        <v>100</v>
      </c>
      <c r="E123" s="38">
        <v>0</v>
      </c>
      <c r="F123" s="29">
        <f t="shared" si="16"/>
        <v>-100</v>
      </c>
      <c r="G123" s="29">
        <f t="shared" si="17"/>
        <v>0</v>
      </c>
      <c r="H123" s="29">
        <f t="shared" si="18"/>
        <v>-576.6</v>
      </c>
      <c r="I123" s="29">
        <f>E123/C123*100-100</f>
        <v>-100</v>
      </c>
    </row>
    <row r="124" spans="1:9" ht="15">
      <c r="A124" s="24">
        <v>6030</v>
      </c>
      <c r="B124" s="25" t="s">
        <v>111</v>
      </c>
      <c r="C124" s="38">
        <v>253.8</v>
      </c>
      <c r="D124" s="38">
        <v>1417.5</v>
      </c>
      <c r="E124" s="38">
        <v>500.2</v>
      </c>
      <c r="F124" s="29">
        <f t="shared" si="16"/>
        <v>-917.3</v>
      </c>
      <c r="G124" s="29">
        <f t="shared" si="17"/>
        <v>35.28747795414462</v>
      </c>
      <c r="H124" s="29">
        <f t="shared" si="18"/>
        <v>246.39999999999998</v>
      </c>
      <c r="I124" s="29">
        <f>E124/C124*100-100</f>
        <v>97.0843183609141</v>
      </c>
    </row>
    <row r="125" spans="1:9" ht="15">
      <c r="A125" s="24">
        <v>6040</v>
      </c>
      <c r="B125" s="25" t="s">
        <v>134</v>
      </c>
      <c r="C125" s="38">
        <v>0</v>
      </c>
      <c r="D125" s="38">
        <v>42</v>
      </c>
      <c r="E125" s="38">
        <v>0</v>
      </c>
      <c r="F125" s="29">
        <f t="shared" si="16"/>
        <v>-42</v>
      </c>
      <c r="G125" s="29">
        <f t="shared" si="17"/>
        <v>0</v>
      </c>
      <c r="H125" s="29">
        <f t="shared" si="18"/>
        <v>0</v>
      </c>
      <c r="I125" s="29"/>
    </row>
    <row r="126" spans="1:9" ht="15" customHeight="1">
      <c r="A126" s="24">
        <v>6090</v>
      </c>
      <c r="B126" s="25" t="s">
        <v>112</v>
      </c>
      <c r="C126" s="38">
        <v>0</v>
      </c>
      <c r="D126" s="38">
        <v>38</v>
      </c>
      <c r="E126" s="38">
        <v>0</v>
      </c>
      <c r="F126" s="29">
        <f t="shared" si="16"/>
        <v>-38</v>
      </c>
      <c r="G126" s="29">
        <f t="shared" si="17"/>
        <v>0</v>
      </c>
      <c r="H126" s="29">
        <f t="shared" si="18"/>
        <v>0</v>
      </c>
      <c r="I126" s="29"/>
    </row>
    <row r="127" spans="1:9" ht="15" customHeight="1">
      <c r="A127" s="18">
        <v>7100</v>
      </c>
      <c r="B127" s="23" t="s">
        <v>135</v>
      </c>
      <c r="C127" s="22">
        <f>C128</f>
        <v>0</v>
      </c>
      <c r="D127" s="22">
        <f>D128</f>
        <v>15</v>
      </c>
      <c r="E127" s="22">
        <f>E128</f>
        <v>0</v>
      </c>
      <c r="F127" s="22">
        <f t="shared" si="16"/>
        <v>-15</v>
      </c>
      <c r="G127" s="22">
        <f t="shared" si="17"/>
        <v>0</v>
      </c>
      <c r="H127" s="22">
        <f t="shared" si="18"/>
        <v>0</v>
      </c>
      <c r="I127" s="22"/>
    </row>
    <row r="128" spans="1:9" ht="15" customHeight="1">
      <c r="A128" s="24">
        <v>7130</v>
      </c>
      <c r="B128" s="25" t="s">
        <v>136</v>
      </c>
      <c r="C128" s="38">
        <v>0</v>
      </c>
      <c r="D128" s="38">
        <v>15</v>
      </c>
      <c r="E128" s="38">
        <v>0</v>
      </c>
      <c r="F128" s="29">
        <f t="shared" si="16"/>
        <v>-15</v>
      </c>
      <c r="G128" s="29">
        <f t="shared" si="17"/>
        <v>0</v>
      </c>
      <c r="H128" s="29">
        <f t="shared" si="18"/>
        <v>0</v>
      </c>
      <c r="I128" s="29"/>
    </row>
    <row r="129" spans="1:9" ht="15" customHeight="1">
      <c r="A129" s="18">
        <v>7300</v>
      </c>
      <c r="B129" s="23" t="s">
        <v>137</v>
      </c>
      <c r="C129" s="22">
        <f>SUM(C130:C135)</f>
        <v>604.9</v>
      </c>
      <c r="D129" s="22">
        <f>SUM(D130:D135)</f>
        <v>12027</v>
      </c>
      <c r="E129" s="22">
        <f>SUM(E130:E135)</f>
        <v>1797.3</v>
      </c>
      <c r="F129" s="22">
        <f t="shared" si="16"/>
        <v>-10229.7</v>
      </c>
      <c r="G129" s="22">
        <f t="shared" si="17"/>
        <v>14.943876278373658</v>
      </c>
      <c r="H129" s="22">
        <f t="shared" si="18"/>
        <v>1192.4</v>
      </c>
      <c r="I129" s="22">
        <f>E129/C129*100-100</f>
        <v>197.1234914861961</v>
      </c>
    </row>
    <row r="130" spans="1:9" ht="15" customHeight="1">
      <c r="A130" s="24" t="s">
        <v>138</v>
      </c>
      <c r="B130" s="25" t="s">
        <v>143</v>
      </c>
      <c r="C130" s="29">
        <v>0</v>
      </c>
      <c r="D130" s="29">
        <v>6332.3</v>
      </c>
      <c r="E130" s="29">
        <v>874.9</v>
      </c>
      <c r="F130" s="29">
        <f t="shared" si="16"/>
        <v>-5457.400000000001</v>
      </c>
      <c r="G130" s="29">
        <f t="shared" si="17"/>
        <v>13.816464791623895</v>
      </c>
      <c r="H130" s="29">
        <f t="shared" si="18"/>
        <v>874.9</v>
      </c>
      <c r="I130" s="29"/>
    </row>
    <row r="131" spans="1:9" ht="15" customHeight="1">
      <c r="A131" s="24">
        <v>7322</v>
      </c>
      <c r="B131" s="25" t="s">
        <v>195</v>
      </c>
      <c r="C131" s="29">
        <v>486.4</v>
      </c>
      <c r="D131" s="29">
        <v>0</v>
      </c>
      <c r="E131" s="29">
        <v>0</v>
      </c>
      <c r="F131" s="29">
        <f t="shared" si="16"/>
        <v>0</v>
      </c>
      <c r="G131" s="29"/>
      <c r="H131" s="29">
        <f t="shared" si="18"/>
        <v>-486.4</v>
      </c>
      <c r="I131" s="29">
        <f>E131/C131*100-100</f>
        <v>-100</v>
      </c>
    </row>
    <row r="132" spans="1:9" ht="15" customHeight="1">
      <c r="A132" s="24" t="s">
        <v>139</v>
      </c>
      <c r="B132" s="25" t="s">
        <v>144</v>
      </c>
      <c r="C132" s="29">
        <v>0</v>
      </c>
      <c r="D132" s="29">
        <v>50</v>
      </c>
      <c r="E132" s="29">
        <v>0</v>
      </c>
      <c r="F132" s="29">
        <f t="shared" si="16"/>
        <v>-50</v>
      </c>
      <c r="G132" s="29">
        <f t="shared" si="17"/>
        <v>0</v>
      </c>
      <c r="H132" s="29">
        <f t="shared" si="18"/>
        <v>0</v>
      </c>
      <c r="I132" s="29"/>
    </row>
    <row r="133" spans="1:9" ht="30" customHeight="1">
      <c r="A133" s="24" t="s">
        <v>140</v>
      </c>
      <c r="B133" s="25" t="s">
        <v>145</v>
      </c>
      <c r="C133" s="29">
        <v>0</v>
      </c>
      <c r="D133" s="29">
        <v>1480</v>
      </c>
      <c r="E133" s="29">
        <v>302.9</v>
      </c>
      <c r="F133" s="29">
        <f t="shared" si="16"/>
        <v>-1177.1</v>
      </c>
      <c r="G133" s="29">
        <f t="shared" si="17"/>
        <v>20.466216216216214</v>
      </c>
      <c r="H133" s="29">
        <f t="shared" si="18"/>
        <v>302.9</v>
      </c>
      <c r="I133" s="29"/>
    </row>
    <row r="134" spans="1:9" ht="15" customHeight="1">
      <c r="A134" s="24" t="s">
        <v>141</v>
      </c>
      <c r="B134" s="25" t="s">
        <v>146</v>
      </c>
      <c r="C134" s="29">
        <v>118.5</v>
      </c>
      <c r="D134" s="29">
        <v>3754.7</v>
      </c>
      <c r="E134" s="29">
        <v>619.5</v>
      </c>
      <c r="F134" s="29">
        <f t="shared" si="16"/>
        <v>-3135.2</v>
      </c>
      <c r="G134" s="29">
        <f t="shared" si="17"/>
        <v>16.49932085119983</v>
      </c>
      <c r="H134" s="29">
        <f t="shared" si="18"/>
        <v>501</v>
      </c>
      <c r="I134" s="29">
        <f>E134/C134*100-100</f>
        <v>422.78481012658233</v>
      </c>
    </row>
    <row r="135" spans="1:9" ht="36" customHeight="1">
      <c r="A135" s="24" t="s">
        <v>142</v>
      </c>
      <c r="B135" s="25" t="s">
        <v>147</v>
      </c>
      <c r="C135" s="29">
        <v>0</v>
      </c>
      <c r="D135" s="29">
        <v>410</v>
      </c>
      <c r="E135" s="29">
        <v>0</v>
      </c>
      <c r="F135" s="29">
        <f t="shared" si="16"/>
        <v>-410</v>
      </c>
      <c r="G135" s="29">
        <f t="shared" si="17"/>
        <v>0</v>
      </c>
      <c r="H135" s="29">
        <f t="shared" si="18"/>
        <v>0</v>
      </c>
      <c r="I135" s="29"/>
    </row>
    <row r="136" spans="1:9" ht="30.75">
      <c r="A136" s="18" t="s">
        <v>113</v>
      </c>
      <c r="B136" s="23" t="s">
        <v>114</v>
      </c>
      <c r="C136" s="22">
        <f>C137</f>
        <v>879.4</v>
      </c>
      <c r="D136" s="22">
        <f>D137</f>
        <v>4191.8</v>
      </c>
      <c r="E136" s="22">
        <f>E137</f>
        <v>368</v>
      </c>
      <c r="F136" s="22">
        <f t="shared" si="16"/>
        <v>-3823.8</v>
      </c>
      <c r="G136" s="22">
        <f t="shared" si="17"/>
        <v>8.77904480175581</v>
      </c>
      <c r="H136" s="22">
        <f t="shared" si="18"/>
        <v>-511.4</v>
      </c>
      <c r="I136" s="22">
        <f>E136/C136*100-100</f>
        <v>-58.15328633158972</v>
      </c>
    </row>
    <row r="137" spans="1:9" ht="30.75">
      <c r="A137" s="19">
        <v>7461</v>
      </c>
      <c r="B137" s="14" t="s">
        <v>115</v>
      </c>
      <c r="C137" s="29">
        <v>879.4</v>
      </c>
      <c r="D137" s="29">
        <v>4191.8</v>
      </c>
      <c r="E137" s="29">
        <v>368</v>
      </c>
      <c r="F137" s="29">
        <f t="shared" si="16"/>
        <v>-3823.8</v>
      </c>
      <c r="G137" s="29">
        <f t="shared" si="17"/>
        <v>8.77904480175581</v>
      </c>
      <c r="H137" s="29">
        <f t="shared" si="18"/>
        <v>-511.4</v>
      </c>
      <c r="I137" s="29">
        <f>E137/C137*100-100</f>
        <v>-58.15328633158972</v>
      </c>
    </row>
    <row r="138" spans="1:9" ht="30.75">
      <c r="A138" s="18">
        <v>7600</v>
      </c>
      <c r="B138" s="23" t="s">
        <v>117</v>
      </c>
      <c r="C138" s="22">
        <f>SUM(C139:C141)</f>
        <v>3</v>
      </c>
      <c r="D138" s="22">
        <f>SUM(D139:D141)</f>
        <v>3690</v>
      </c>
      <c r="E138" s="22">
        <f>SUM(E139:E141)</f>
        <v>1814.3</v>
      </c>
      <c r="F138" s="22">
        <f t="shared" si="16"/>
        <v>-1875.7</v>
      </c>
      <c r="G138" s="22">
        <f t="shared" si="17"/>
        <v>49.1680216802168</v>
      </c>
      <c r="H138" s="22">
        <f t="shared" si="18"/>
        <v>1811.3</v>
      </c>
      <c r="I138" s="22">
        <f>E138/C138*100-100</f>
        <v>60376.666666666664</v>
      </c>
    </row>
    <row r="139" spans="1:9" ht="15" customHeight="1">
      <c r="A139" s="24" t="s">
        <v>120</v>
      </c>
      <c r="B139" s="25" t="s">
        <v>121</v>
      </c>
      <c r="C139" s="29">
        <v>0</v>
      </c>
      <c r="D139" s="29">
        <v>80</v>
      </c>
      <c r="E139" s="29">
        <v>0</v>
      </c>
      <c r="F139" s="29">
        <f t="shared" si="16"/>
        <v>-80</v>
      </c>
      <c r="G139" s="29">
        <f t="shared" si="17"/>
        <v>0</v>
      </c>
      <c r="H139" s="29">
        <f t="shared" si="18"/>
        <v>0</v>
      </c>
      <c r="I139" s="29"/>
    </row>
    <row r="140" spans="1:9" ht="30.75">
      <c r="A140" s="24" t="s">
        <v>148</v>
      </c>
      <c r="B140" s="25" t="s">
        <v>151</v>
      </c>
      <c r="C140" s="29">
        <v>3</v>
      </c>
      <c r="D140" s="29">
        <v>10</v>
      </c>
      <c r="E140" s="29">
        <v>0</v>
      </c>
      <c r="F140" s="29">
        <f t="shared" si="16"/>
        <v>-10</v>
      </c>
      <c r="G140" s="29">
        <f t="shared" si="17"/>
        <v>0</v>
      </c>
      <c r="H140" s="29">
        <f t="shared" si="18"/>
        <v>-3</v>
      </c>
      <c r="I140" s="29">
        <f>E140/C140*100-100</f>
        <v>-100</v>
      </c>
    </row>
    <row r="141" spans="1:9" ht="15">
      <c r="A141" s="24" t="s">
        <v>149</v>
      </c>
      <c r="B141" s="25" t="s">
        <v>152</v>
      </c>
      <c r="C141" s="29">
        <v>0</v>
      </c>
      <c r="D141" s="29">
        <v>3600</v>
      </c>
      <c r="E141" s="29">
        <v>1814.3</v>
      </c>
      <c r="F141" s="29">
        <f t="shared" si="16"/>
        <v>-1785.7</v>
      </c>
      <c r="G141" s="29">
        <f t="shared" si="17"/>
        <v>50.39722222222222</v>
      </c>
      <c r="H141" s="29">
        <f t="shared" si="18"/>
        <v>1814.3</v>
      </c>
      <c r="I141" s="29"/>
    </row>
    <row r="142" spans="1:9" ht="15">
      <c r="A142" s="18">
        <v>8300</v>
      </c>
      <c r="B142" s="23" t="s">
        <v>154</v>
      </c>
      <c r="C142" s="22">
        <f>C143</f>
        <v>0</v>
      </c>
      <c r="D142" s="22">
        <f>D143</f>
        <v>150</v>
      </c>
      <c r="E142" s="22">
        <f>E143</f>
        <v>0</v>
      </c>
      <c r="F142" s="22">
        <f>E142-D142</f>
        <v>-150</v>
      </c>
      <c r="G142" s="22">
        <f>E142/D142*100</f>
        <v>0</v>
      </c>
      <c r="H142" s="22">
        <f>E142-C142</f>
        <v>0</v>
      </c>
      <c r="I142" s="22"/>
    </row>
    <row r="143" spans="1:9" ht="30.75">
      <c r="A143" s="19">
        <v>8330</v>
      </c>
      <c r="B143" s="15" t="s">
        <v>155</v>
      </c>
      <c r="C143" s="35">
        <v>0</v>
      </c>
      <c r="D143" s="35">
        <v>150</v>
      </c>
      <c r="E143" s="35">
        <v>0</v>
      </c>
      <c r="F143" s="29">
        <f>E143-D143</f>
        <v>-150</v>
      </c>
      <c r="G143" s="29">
        <f>E143/D143*100</f>
        <v>0</v>
      </c>
      <c r="H143" s="29">
        <f>E143-C143</f>
        <v>0</v>
      </c>
      <c r="I143" s="29"/>
    </row>
    <row r="144" spans="1:9" ht="46.5">
      <c r="A144" s="3">
        <v>9800</v>
      </c>
      <c r="B144" s="23" t="s">
        <v>131</v>
      </c>
      <c r="C144" s="22">
        <v>0</v>
      </c>
      <c r="D144" s="22">
        <v>50</v>
      </c>
      <c r="E144" s="22">
        <v>0</v>
      </c>
      <c r="F144" s="22">
        <f>E144-D144</f>
        <v>-50</v>
      </c>
      <c r="G144" s="22">
        <f>E144/D144*100</f>
        <v>0</v>
      </c>
      <c r="H144" s="22">
        <f>E144-C144</f>
        <v>0</v>
      </c>
      <c r="I144" s="22"/>
    </row>
    <row r="145" spans="1:9" ht="30.75">
      <c r="A145" s="32"/>
      <c r="B145" s="32" t="s">
        <v>199</v>
      </c>
      <c r="C145" s="33">
        <f>C147+C149+C151+C153+C154</f>
        <v>313.2</v>
      </c>
      <c r="D145" s="33">
        <f>D147+D149+D151+D153+D154</f>
        <v>303.6</v>
      </c>
      <c r="E145" s="33">
        <f>E147+E149+E151+E153+E154</f>
        <v>3395.6000000000004</v>
      </c>
      <c r="F145" s="33">
        <f>E145-D145</f>
        <v>3092.0000000000005</v>
      </c>
      <c r="G145" s="33">
        <f>E145/D145*100</f>
        <v>1118.4453227931488</v>
      </c>
      <c r="H145" s="33">
        <f>E145-C145</f>
        <v>3082.4000000000005</v>
      </c>
      <c r="I145" s="33">
        <f>E145/C145*100-100</f>
        <v>984.1634738186465</v>
      </c>
    </row>
    <row r="146" spans="1:9" ht="15">
      <c r="A146" s="32"/>
      <c r="B146" s="34" t="s">
        <v>200</v>
      </c>
      <c r="C146" s="33"/>
      <c r="D146" s="33"/>
      <c r="E146" s="33"/>
      <c r="F146" s="33"/>
      <c r="G146" s="33"/>
      <c r="H146" s="33"/>
      <c r="I146" s="33"/>
    </row>
    <row r="147" spans="1:9" ht="15">
      <c r="A147" s="18">
        <v>3000</v>
      </c>
      <c r="B147" s="23" t="s">
        <v>4</v>
      </c>
      <c r="C147" s="22">
        <f>C148</f>
        <v>5.2</v>
      </c>
      <c r="D147" s="22">
        <f>D148</f>
        <v>0</v>
      </c>
      <c r="E147" s="22">
        <f>E148</f>
        <v>0</v>
      </c>
      <c r="F147" s="22">
        <f>E147-D147</f>
        <v>0</v>
      </c>
      <c r="G147" s="22"/>
      <c r="H147" s="22">
        <f>E147-C147</f>
        <v>-5.2</v>
      </c>
      <c r="I147" s="22">
        <f>E147/C147*100-100</f>
        <v>-100</v>
      </c>
    </row>
    <row r="148" spans="1:9" ht="15">
      <c r="A148" s="4" t="s">
        <v>83</v>
      </c>
      <c r="B148" s="5" t="s">
        <v>37</v>
      </c>
      <c r="C148" s="39">
        <v>5.2</v>
      </c>
      <c r="D148" s="39">
        <v>0</v>
      </c>
      <c r="E148" s="39">
        <v>0</v>
      </c>
      <c r="F148" s="29">
        <f>E148-D148</f>
        <v>0</v>
      </c>
      <c r="G148" s="29"/>
      <c r="H148" s="29">
        <f>E148-C148</f>
        <v>-5.2</v>
      </c>
      <c r="I148" s="29">
        <f>E148/C148*100-100</f>
        <v>-100</v>
      </c>
    </row>
    <row r="149" spans="1:9" ht="30.75">
      <c r="A149" s="18" t="s">
        <v>113</v>
      </c>
      <c r="B149" s="23" t="s">
        <v>114</v>
      </c>
      <c r="C149" s="22">
        <f>C150</f>
        <v>0</v>
      </c>
      <c r="D149" s="22">
        <f>D150</f>
        <v>9.8</v>
      </c>
      <c r="E149" s="22">
        <f>E150</f>
        <v>0</v>
      </c>
      <c r="F149" s="22">
        <f>E149-D149</f>
        <v>-9.8</v>
      </c>
      <c r="G149" s="22">
        <f>E149/D149*100</f>
        <v>0</v>
      </c>
      <c r="H149" s="22">
        <f>E149-C149</f>
        <v>0</v>
      </c>
      <c r="I149" s="22"/>
    </row>
    <row r="150" spans="1:9" ht="30.75">
      <c r="A150" s="19">
        <v>7461</v>
      </c>
      <c r="B150" s="14" t="s">
        <v>115</v>
      </c>
      <c r="C150" s="29">
        <v>0</v>
      </c>
      <c r="D150" s="29">
        <v>9.8</v>
      </c>
      <c r="E150" s="29">
        <v>0</v>
      </c>
      <c r="F150" s="29">
        <f>E150-D150</f>
        <v>-9.8</v>
      </c>
      <c r="G150" s="29">
        <f>E150/D150*100</f>
        <v>0</v>
      </c>
      <c r="H150" s="29">
        <f>E150-C150</f>
        <v>0</v>
      </c>
      <c r="I150" s="29">
        <v>0</v>
      </c>
    </row>
    <row r="151" spans="1:9" ht="30.75">
      <c r="A151" s="18">
        <v>7600</v>
      </c>
      <c r="B151" s="23" t="s">
        <v>117</v>
      </c>
      <c r="C151" s="22">
        <f>C152</f>
        <v>48.3</v>
      </c>
      <c r="D151" s="22">
        <f>D152</f>
        <v>269.5</v>
      </c>
      <c r="E151" s="22">
        <f>E152</f>
        <v>31.8</v>
      </c>
      <c r="F151" s="22">
        <f>E151-D151</f>
        <v>-237.7</v>
      </c>
      <c r="G151" s="22">
        <f>E151/D151*100</f>
        <v>11.799628942486086</v>
      </c>
      <c r="H151" s="22">
        <f>E151-C151</f>
        <v>-16.499999999999996</v>
      </c>
      <c r="I151" s="22">
        <f>E151/C151*100-100</f>
        <v>-34.161490683229815</v>
      </c>
    </row>
    <row r="152" spans="1:9" ht="93">
      <c r="A152" s="24" t="s">
        <v>150</v>
      </c>
      <c r="B152" s="25" t="s">
        <v>153</v>
      </c>
      <c r="C152" s="29">
        <v>48.3</v>
      </c>
      <c r="D152" s="29">
        <v>269.5</v>
      </c>
      <c r="E152" s="29">
        <v>31.8</v>
      </c>
      <c r="F152" s="29">
        <f t="shared" si="16"/>
        <v>-237.7</v>
      </c>
      <c r="G152" s="29">
        <f t="shared" si="17"/>
        <v>11.799628942486086</v>
      </c>
      <c r="H152" s="29">
        <f t="shared" si="18"/>
        <v>-16.499999999999996</v>
      </c>
      <c r="I152" s="29">
        <f>E152/C152*100-100</f>
        <v>-34.161490683229815</v>
      </c>
    </row>
    <row r="153" spans="1:9" ht="46.5">
      <c r="A153" s="18">
        <v>7700</v>
      </c>
      <c r="B153" s="23" t="s">
        <v>196</v>
      </c>
      <c r="C153" s="22">
        <v>259.7</v>
      </c>
      <c r="D153" s="22">
        <v>0</v>
      </c>
      <c r="E153" s="22">
        <v>3363.8</v>
      </c>
      <c r="F153" s="22">
        <f t="shared" si="16"/>
        <v>3363.8</v>
      </c>
      <c r="G153" s="22">
        <v>0</v>
      </c>
      <c r="H153" s="22">
        <f t="shared" si="18"/>
        <v>3104.1000000000004</v>
      </c>
      <c r="I153" s="22">
        <f>E153/C153*100-100</f>
        <v>1195.263765883712</v>
      </c>
    </row>
    <row r="154" spans="1:9" ht="15">
      <c r="A154" s="18">
        <v>8300</v>
      </c>
      <c r="B154" s="23" t="s">
        <v>154</v>
      </c>
      <c r="C154" s="22">
        <f>SUM(C155:C155)</f>
        <v>0</v>
      </c>
      <c r="D154" s="22">
        <f>SUM(D155:D155)</f>
        <v>24.3</v>
      </c>
      <c r="E154" s="22">
        <f>SUM(E155:E155)</f>
        <v>0</v>
      </c>
      <c r="F154" s="22">
        <f t="shared" si="16"/>
        <v>-24.3</v>
      </c>
      <c r="G154" s="22">
        <f t="shared" si="17"/>
        <v>0</v>
      </c>
      <c r="H154" s="22">
        <f t="shared" si="18"/>
        <v>0</v>
      </c>
      <c r="I154" s="22"/>
    </row>
    <row r="155" spans="1:9" ht="15">
      <c r="A155" s="19">
        <v>8340</v>
      </c>
      <c r="B155" s="15" t="s">
        <v>156</v>
      </c>
      <c r="C155" s="35">
        <v>0</v>
      </c>
      <c r="D155" s="35">
        <v>24.3</v>
      </c>
      <c r="E155" s="35">
        <v>0</v>
      </c>
      <c r="F155" s="29">
        <f t="shared" si="16"/>
        <v>-24.3</v>
      </c>
      <c r="G155" s="29">
        <f t="shared" si="17"/>
        <v>0</v>
      </c>
      <c r="H155" s="29">
        <f t="shared" si="18"/>
        <v>0</v>
      </c>
      <c r="I155" s="29">
        <v>0</v>
      </c>
    </row>
    <row r="156" spans="1:9" ht="15">
      <c r="A156" s="16" t="s">
        <v>9</v>
      </c>
      <c r="B156" s="16" t="s">
        <v>26</v>
      </c>
      <c r="C156" s="31">
        <f>C90+C108+C145</f>
        <v>4798.7</v>
      </c>
      <c r="D156" s="31">
        <f>D90+D108+D145</f>
        <v>27371.299999999996</v>
      </c>
      <c r="E156" s="31">
        <f>E90+E108+E145</f>
        <v>9741.77</v>
      </c>
      <c r="F156" s="31">
        <f>E156-D156</f>
        <v>-17629.529999999995</v>
      </c>
      <c r="G156" s="31">
        <f>E156/D156*100</f>
        <v>35.591184927277844</v>
      </c>
      <c r="H156" s="31">
        <f>E156-C156</f>
        <v>4943.070000000001</v>
      </c>
      <c r="I156" s="31">
        <f>E156/C156*100-100</f>
        <v>103.00852314168424</v>
      </c>
    </row>
    <row r="157" spans="1:9" ht="15">
      <c r="A157" s="16"/>
      <c r="B157" s="16" t="s">
        <v>201</v>
      </c>
      <c r="C157" s="31">
        <f>C156+C88</f>
        <v>106329.282</v>
      </c>
      <c r="D157" s="31">
        <f>D156+D88</f>
        <v>100613.79999999999</v>
      </c>
      <c r="E157" s="31">
        <f>E156+E88</f>
        <v>68285.37</v>
      </c>
      <c r="F157" s="31">
        <f>E157-D157</f>
        <v>-32328.429999999993</v>
      </c>
      <c r="G157" s="31">
        <f>E157/D157*100</f>
        <v>67.86879135864066</v>
      </c>
      <c r="H157" s="31">
        <f>E157-C157</f>
        <v>-38043.91200000001</v>
      </c>
      <c r="I157" s="31">
        <f>E157/C157*100-100</f>
        <v>-35.77933687166251</v>
      </c>
    </row>
    <row r="159" spans="2:5" ht="18">
      <c r="B159" s="151"/>
      <c r="D159"/>
      <c r="E159"/>
    </row>
    <row r="160" spans="2:7" ht="17.25">
      <c r="B160" s="177" t="s">
        <v>247</v>
      </c>
      <c r="C160" s="177"/>
      <c r="D160" s="177"/>
      <c r="G160" s="152" t="s">
        <v>248</v>
      </c>
    </row>
    <row r="162" ht="15">
      <c r="A162" s="6" t="s">
        <v>249</v>
      </c>
    </row>
  </sheetData>
  <sheetProtection/>
  <mergeCells count="10">
    <mergeCell ref="B160:D160"/>
    <mergeCell ref="G1:H1"/>
    <mergeCell ref="H4:I4"/>
    <mergeCell ref="A2:I2"/>
    <mergeCell ref="A4:A5"/>
    <mergeCell ref="B4:B5"/>
    <mergeCell ref="C4:C5"/>
    <mergeCell ref="D4:D5"/>
    <mergeCell ref="E4:E5"/>
    <mergeCell ref="F4:G4"/>
  </mergeCells>
  <printOptions/>
  <pageMargins left="0.31496062992125984" right="0.31496062992125984" top="0.3937007874015748" bottom="0.3937007874015748" header="0" footer="0"/>
  <pageSetup fitToHeight="3" fitToWidth="1" horizontalDpi="600" verticalDpi="600" orientation="portrait" paperSize="9" scale="56" r:id="rId1"/>
  <rowBreaks count="2" manualBreakCount="2">
    <brk id="99" max="8" man="1"/>
    <brk id="1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Ppbmain1</dc:creator>
  <cp:keywords/>
  <dc:description/>
  <cp:lastModifiedBy>пк</cp:lastModifiedBy>
  <cp:lastPrinted>2020-05-04T07:45:39Z</cp:lastPrinted>
  <dcterms:created xsi:type="dcterms:W3CDTF">2016-04-12T06:09:38Z</dcterms:created>
  <dcterms:modified xsi:type="dcterms:W3CDTF">2020-05-18T05:40:52Z</dcterms:modified>
  <cp:category/>
  <cp:version/>
  <cp:contentType/>
  <cp:contentStatus/>
</cp:coreProperties>
</file>