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1" activeTab="1"/>
  </bookViews>
  <sheets>
    <sheet name="січень 19" sheetId="1" r:id="rId1"/>
    <sheet name="лютий 19" sheetId="2" r:id="rId2"/>
  </sheets>
  <definedNames/>
  <calcPr fullCalcOnLoad="1"/>
</workbook>
</file>

<file path=xl/sharedStrings.xml><?xml version="1.0" encoding="utf-8"?>
<sst xmlns="http://schemas.openxmlformats.org/spreadsheetml/2006/main" count="196" uniqueCount="65">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</sst>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2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94"/>
          <c:y val="0.17525"/>
          <c:w val="0.424"/>
          <c:h val="0.5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'січень 19'!$AA$75:$AA$81</c:f>
              <c:numCache>
                <c:ptCount val="7"/>
                <c:pt idx="0">
                  <c:v>11565.213</c:v>
                </c:pt>
                <c:pt idx="1">
                  <c:v>0</c:v>
                </c:pt>
                <c:pt idx="2">
                  <c:v>314.969</c:v>
                </c:pt>
                <c:pt idx="3">
                  <c:v>154.40800000000002</c:v>
                </c:pt>
                <c:pt idx="4">
                  <c:v>0.38</c:v>
                </c:pt>
                <c:pt idx="5">
                  <c:v>3151.379</c:v>
                </c:pt>
                <c:pt idx="6">
                  <c:v>458.97799999999995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"/>
          <c:y val="0.843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9"/>
          <c:y val="0.1655"/>
          <c:w val="0.368"/>
          <c:h val="0.4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'січень 19'!$AE$20:$AE$27</c:f>
              <c:numCache>
                <c:ptCount val="8"/>
                <c:pt idx="0">
                  <c:v>2497.783</c:v>
                </c:pt>
                <c:pt idx="1">
                  <c:v>8359.530999999999</c:v>
                </c:pt>
                <c:pt idx="2">
                  <c:v>209.896</c:v>
                </c:pt>
                <c:pt idx="3">
                  <c:v>920.008</c:v>
                </c:pt>
                <c:pt idx="4">
                  <c:v>469</c:v>
                </c:pt>
                <c:pt idx="5">
                  <c:v>436.353</c:v>
                </c:pt>
                <c:pt idx="6">
                  <c:v>288.956</c:v>
                </c:pt>
                <c:pt idx="7">
                  <c:v>2463.8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5"/>
          <c:y val="0.81625"/>
          <c:w val="0.888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8"/>
          <c:w val="0.54125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</c:numCache>
            </c:numRef>
          </c:cat>
          <c:val>
            <c:numRef>
              <c:f>'січень 19'!$D$7:$X$7</c:f>
              <c:numCache>
                <c:ptCount val="21"/>
                <c:pt idx="1">
                  <c:v>1800.2</c:v>
                </c:pt>
                <c:pt idx="6">
                  <c:v>1800.1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</c:numCache>
            </c:numRef>
          </c:cat>
          <c:val>
            <c:numRef>
              <c:f>'січень 19'!$D$8:$X$8</c:f>
              <c:numCache>
                <c:ptCount val="21"/>
                <c:pt idx="0">
                  <c:v>0</c:v>
                </c:pt>
                <c:pt idx="1">
                  <c:v>339.5</c:v>
                </c:pt>
                <c:pt idx="2">
                  <c:v>1589.8000000000002</c:v>
                </c:pt>
                <c:pt idx="3">
                  <c:v>370.3</c:v>
                </c:pt>
                <c:pt idx="4">
                  <c:v>836.8000000000001</c:v>
                </c:pt>
                <c:pt idx="5">
                  <c:v>547.5</c:v>
                </c:pt>
                <c:pt idx="6">
                  <c:v>1209.6000000000001</c:v>
                </c:pt>
                <c:pt idx="7">
                  <c:v>451.5</c:v>
                </c:pt>
                <c:pt idx="8">
                  <c:v>832</c:v>
                </c:pt>
                <c:pt idx="9">
                  <c:v>606.2</c:v>
                </c:pt>
                <c:pt idx="10">
                  <c:v>710.4000000000001</c:v>
                </c:pt>
                <c:pt idx="11">
                  <c:v>683.5999999999999</c:v>
                </c:pt>
                <c:pt idx="12">
                  <c:v>1165.1</c:v>
                </c:pt>
                <c:pt idx="13">
                  <c:v>835.1999999999999</c:v>
                </c:pt>
                <c:pt idx="14">
                  <c:v>830.3</c:v>
                </c:pt>
                <c:pt idx="15">
                  <c:v>372.29999999999995</c:v>
                </c:pt>
                <c:pt idx="16">
                  <c:v>1919.9000000000003</c:v>
                </c:pt>
                <c:pt idx="17">
                  <c:v>1131.2</c:v>
                </c:pt>
                <c:pt idx="18">
                  <c:v>785.6</c:v>
                </c:pt>
                <c:pt idx="19">
                  <c:v>526.4</c:v>
                </c:pt>
                <c:pt idx="20">
                  <c:v>345.7</c:v>
                </c:pt>
              </c:numCache>
            </c:numRef>
          </c:val>
          <c:smooth val="0"/>
        </c:ser>
        <c:marker val="1"/>
        <c:axId val="17220627"/>
        <c:axId val="20767916"/>
      </c:line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0767916"/>
        <c:crosses val="autoZero"/>
        <c:auto val="1"/>
        <c:lblOffset val="100"/>
        <c:tickLblSkip val="1"/>
        <c:noMultiLvlLbl val="0"/>
      </c:catAx>
      <c:valAx>
        <c:axId val="20767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17220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175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05"/>
          <c:y val="0.16975"/>
          <c:w val="0.42525"/>
          <c:h val="0.42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'січень 19'!$C$9:$C$16</c:f>
              <c:numCache>
                <c:ptCount val="8"/>
                <c:pt idx="0">
                  <c:v>8788.3</c:v>
                </c:pt>
                <c:pt idx="1">
                  <c:v>0</c:v>
                </c:pt>
                <c:pt idx="2">
                  <c:v>378.90000000000003</c:v>
                </c:pt>
                <c:pt idx="3">
                  <c:v>1899.1</c:v>
                </c:pt>
                <c:pt idx="4">
                  <c:v>1927.7000000000003</c:v>
                </c:pt>
                <c:pt idx="5">
                  <c:v>2489.2999999999997</c:v>
                </c:pt>
                <c:pt idx="6">
                  <c:v>229.50000000000003</c:v>
                </c:pt>
                <c:pt idx="7">
                  <c:v>376.0999999999999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"/>
          <c:w val="0.225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65"/>
          <c:y val="0.17525"/>
          <c:w val="0.388"/>
          <c:h val="0.51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'лютий 19'!$AA$79:$AA$85</c:f>
              <c:numCache>
                <c:ptCount val="7"/>
                <c:pt idx="0">
                  <c:v>11734.990000000002</c:v>
                </c:pt>
                <c:pt idx="1">
                  <c:v>5.695</c:v>
                </c:pt>
                <c:pt idx="2">
                  <c:v>667.4019999999999</c:v>
                </c:pt>
                <c:pt idx="3">
                  <c:v>2586.5010000000007</c:v>
                </c:pt>
                <c:pt idx="4">
                  <c:v>0</c:v>
                </c:pt>
                <c:pt idx="5">
                  <c:v>3890.5800000000004</c:v>
                </c:pt>
                <c:pt idx="6">
                  <c:v>1894.2670000000003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"/>
          <c:y val="0.8327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27"/>
          <c:w val="0.3825"/>
          <c:h val="0.44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'лютий 19'!$AE$20:$AE$27</c:f>
              <c:numCache>
                <c:ptCount val="8"/>
                <c:pt idx="0">
                  <c:v>2799.4009999999994</c:v>
                </c:pt>
                <c:pt idx="1">
                  <c:v>10953.262000000002</c:v>
                </c:pt>
                <c:pt idx="2">
                  <c:v>156.352</c:v>
                </c:pt>
                <c:pt idx="3">
                  <c:v>1204.264</c:v>
                </c:pt>
                <c:pt idx="4">
                  <c:v>1284.461</c:v>
                </c:pt>
                <c:pt idx="5">
                  <c:v>589.0880000000001</c:v>
                </c:pt>
                <c:pt idx="6">
                  <c:v>399.493</c:v>
                </c:pt>
                <c:pt idx="7">
                  <c:v>3357.2960000000003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27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1195"/>
          <c:w val="0.70275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>
                <c:ptCount val="20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</c:numCache>
            </c:numRef>
          </c:cat>
          <c:val>
            <c:numRef>
              <c:f>'лютий 19'!$D$7:$X$7</c:f>
              <c:numCache>
                <c:ptCount val="20"/>
                <c:pt idx="0">
                  <c:v>1800.1</c:v>
                </c:pt>
                <c:pt idx="6">
                  <c:v>1800.2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>
                <c:ptCount val="20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</c:numCache>
            </c:numRef>
          </c:cat>
          <c:val>
            <c:numRef>
              <c:f>'лютий 19'!$D$8:$X$8</c:f>
              <c:numCache>
                <c:ptCount val="20"/>
                <c:pt idx="0">
                  <c:v>223.40000000000003</c:v>
                </c:pt>
                <c:pt idx="1">
                  <c:v>566.3</c:v>
                </c:pt>
                <c:pt idx="2">
                  <c:v>424.79999999999995</c:v>
                </c:pt>
                <c:pt idx="3">
                  <c:v>892.5</c:v>
                </c:pt>
                <c:pt idx="4">
                  <c:v>2692.6</c:v>
                </c:pt>
                <c:pt idx="5">
                  <c:v>720.9000000000001</c:v>
                </c:pt>
                <c:pt idx="6">
                  <c:v>378.70000000000005</c:v>
                </c:pt>
                <c:pt idx="7">
                  <c:v>481.6</c:v>
                </c:pt>
                <c:pt idx="8">
                  <c:v>1162.4</c:v>
                </c:pt>
                <c:pt idx="9">
                  <c:v>867.4</c:v>
                </c:pt>
                <c:pt idx="10">
                  <c:v>854.6999999999999</c:v>
                </c:pt>
                <c:pt idx="11">
                  <c:v>1017.4000000000001</c:v>
                </c:pt>
                <c:pt idx="12">
                  <c:v>695.1999999999999</c:v>
                </c:pt>
                <c:pt idx="13">
                  <c:v>692.6999999999999</c:v>
                </c:pt>
                <c:pt idx="14">
                  <c:v>1164.3</c:v>
                </c:pt>
                <c:pt idx="15">
                  <c:v>851.5999999999998</c:v>
                </c:pt>
                <c:pt idx="16">
                  <c:v>1235.1</c:v>
                </c:pt>
                <c:pt idx="17">
                  <c:v>992.6</c:v>
                </c:pt>
                <c:pt idx="18">
                  <c:v>1402.6</c:v>
                </c:pt>
                <c:pt idx="19">
                  <c:v>855.5999999999999</c:v>
                </c:pt>
              </c:numCache>
            </c:numRef>
          </c:val>
          <c:smooth val="0"/>
        </c:ser>
        <c:marker val="1"/>
        <c:axId val="52693517"/>
        <c:axId val="4479606"/>
      </c:lineChart>
      <c:catAx>
        <c:axId val="52693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479606"/>
        <c:crosses val="autoZero"/>
        <c:auto val="1"/>
        <c:lblOffset val="100"/>
        <c:tickLblSkip val="1"/>
        <c:noMultiLvlLbl val="0"/>
      </c:catAx>
      <c:valAx>
        <c:axId val="4479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2693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075"/>
          <c:y val="0.943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3"/>
          <c:y val="0.206"/>
          <c:w val="0.417"/>
          <c:h val="0.3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'лютий 19'!$C$9:$C$16</c:f>
              <c:numCache>
                <c:ptCount val="8"/>
                <c:pt idx="0">
                  <c:v>10615.300000000001</c:v>
                </c:pt>
                <c:pt idx="1">
                  <c:v>0</c:v>
                </c:pt>
                <c:pt idx="2">
                  <c:v>291.80000000000007</c:v>
                </c:pt>
                <c:pt idx="3">
                  <c:v>205.00000000000003</c:v>
                </c:pt>
                <c:pt idx="4">
                  <c:v>2713.0000000000005</c:v>
                </c:pt>
                <c:pt idx="5">
                  <c:v>3730.1</c:v>
                </c:pt>
                <c:pt idx="6">
                  <c:v>231.70000000000002</c:v>
                </c:pt>
                <c:pt idx="7">
                  <c:v>385.5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042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88</xdr:row>
      <xdr:rowOff>123825</xdr:rowOff>
    </xdr:from>
    <xdr:to>
      <xdr:col>33</xdr:col>
      <xdr:colOff>257175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063115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600075</xdr:colOff>
      <xdr:row>126</xdr:row>
      <xdr:rowOff>152400</xdr:rowOff>
    </xdr:from>
    <xdr:to>
      <xdr:col>33</xdr:col>
      <xdr:colOff>304800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3696950" y="26965275"/>
        <a:ext cx="108204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77" t="s">
        <v>59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tabSelected="1" view="pageBreakPreview" zoomScale="85" zoomScaleNormal="70" zoomScaleSheetLayoutView="85" workbookViewId="0" topLeftCell="B1">
      <pane xSplit="4740" ySplit="2595" topLeftCell="U6" activePane="bottomRight" state="split"/>
      <selection pane="topLeft" activeCell="O61" sqref="O61"/>
      <selection pane="topRight" activeCell="AB1" sqref="AB1:AB16384"/>
      <selection pane="bottomLeft" activeCell="B23" sqref="B23"/>
      <selection pane="bottomRight" activeCell="AD11" sqref="AD11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77" t="s">
        <v>64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18172.4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1017.4000000000001</v>
      </c>
      <c r="P8" s="37">
        <f t="shared" si="1"/>
        <v>695.1999999999999</v>
      </c>
      <c r="Q8" s="37">
        <f t="shared" si="1"/>
        <v>692.6999999999999</v>
      </c>
      <c r="R8" s="37">
        <f t="shared" si="1"/>
        <v>1164.3</v>
      </c>
      <c r="S8" s="37">
        <f>SUM(S9:S16)</f>
        <v>851.5999999999998</v>
      </c>
      <c r="T8" s="37">
        <f>SUM(T9:T16)</f>
        <v>1235.1</v>
      </c>
      <c r="U8" s="37">
        <f t="shared" si="1"/>
        <v>992.6</v>
      </c>
      <c r="V8" s="37">
        <f t="shared" si="1"/>
        <v>1402.6</v>
      </c>
      <c r="W8" s="37">
        <f t="shared" si="1"/>
        <v>855.5999999999999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10615.300000000001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>
        <v>260.1</v>
      </c>
      <c r="P9" s="8">
        <v>115.6</v>
      </c>
      <c r="Q9" s="8">
        <v>614</v>
      </c>
      <c r="R9" s="43">
        <v>875.1</v>
      </c>
      <c r="S9" s="43">
        <v>568.8</v>
      </c>
      <c r="T9" s="8">
        <v>686.4</v>
      </c>
      <c r="U9" s="43">
        <v>476.5</v>
      </c>
      <c r="V9" s="8">
        <v>440.6</v>
      </c>
      <c r="W9" s="8">
        <v>486.9</v>
      </c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291.80000000000007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>
        <v>8.5</v>
      </c>
      <c r="P11" s="8">
        <v>5</v>
      </c>
      <c r="Q11" s="8">
        <v>0.7</v>
      </c>
      <c r="R11" s="43">
        <v>13.5</v>
      </c>
      <c r="S11" s="43">
        <v>2.9</v>
      </c>
      <c r="T11" s="8">
        <v>72.4</v>
      </c>
      <c r="U11" s="43">
        <v>38.5</v>
      </c>
      <c r="V11" s="8">
        <v>109</v>
      </c>
      <c r="W11" s="8">
        <v>0.6</v>
      </c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205.00000000000003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>
        <v>0.5</v>
      </c>
      <c r="Q12" s="8">
        <v>5.4</v>
      </c>
      <c r="R12" s="43">
        <v>5.1</v>
      </c>
      <c r="S12" s="43">
        <v>92.3</v>
      </c>
      <c r="T12" s="8">
        <v>18.3</v>
      </c>
      <c r="U12" s="43">
        <v>10</v>
      </c>
      <c r="V12" s="8">
        <v>12.5</v>
      </c>
      <c r="W12" s="8">
        <v>17.4</v>
      </c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2713.0000000000005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>
        <v>44.4</v>
      </c>
      <c r="P13" s="8">
        <v>157.3</v>
      </c>
      <c r="Q13" s="8">
        <v>12.6</v>
      </c>
      <c r="R13" s="43">
        <v>201.2</v>
      </c>
      <c r="S13" s="43">
        <v>139.2</v>
      </c>
      <c r="T13" s="8">
        <v>429.3</v>
      </c>
      <c r="U13" s="43">
        <v>393.6</v>
      </c>
      <c r="V13" s="8">
        <v>791.2</v>
      </c>
      <c r="W13" s="8">
        <v>303.9</v>
      </c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3730.1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>
        <v>668.5</v>
      </c>
      <c r="P14" s="8">
        <v>386.6</v>
      </c>
      <c r="Q14" s="8">
        <v>38.3</v>
      </c>
      <c r="R14" s="43">
        <v>52.6</v>
      </c>
      <c r="S14" s="43">
        <v>18.4</v>
      </c>
      <c r="T14" s="8">
        <v>11.6</v>
      </c>
      <c r="U14" s="43">
        <v>24.9</v>
      </c>
      <c r="V14" s="8">
        <v>11.6</v>
      </c>
      <c r="W14" s="8">
        <v>12.7</v>
      </c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231.70000000000002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>
        <v>12.7</v>
      </c>
      <c r="P15" s="8">
        <v>13.8</v>
      </c>
      <c r="Q15" s="8">
        <v>17.3</v>
      </c>
      <c r="R15" s="43">
        <v>12.2</v>
      </c>
      <c r="S15" s="43">
        <v>11.7</v>
      </c>
      <c r="T15" s="8">
        <v>12.4</v>
      </c>
      <c r="U15" s="43">
        <v>7.4</v>
      </c>
      <c r="V15" s="8">
        <v>15.1</v>
      </c>
      <c r="W15" s="8">
        <v>10.8</v>
      </c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385.5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>
        <v>23.2</v>
      </c>
      <c r="P16" s="8">
        <v>16.4</v>
      </c>
      <c r="Q16" s="8">
        <v>4.4</v>
      </c>
      <c r="R16" s="43">
        <v>4.6</v>
      </c>
      <c r="S16" s="43">
        <v>18.3</v>
      </c>
      <c r="T16" s="8">
        <v>4.7</v>
      </c>
      <c r="U16" s="43">
        <v>41.7</v>
      </c>
      <c r="V16" s="8">
        <v>22.6</v>
      </c>
      <c r="W16" s="8">
        <v>23.3</v>
      </c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21772.699999999993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1017.4000000000001</v>
      </c>
      <c r="P17" s="22">
        <f t="shared" si="2"/>
        <v>695.1999999999999</v>
      </c>
      <c r="Q17" s="22">
        <f t="shared" si="2"/>
        <v>692.6999999999999</v>
      </c>
      <c r="R17" s="22">
        <f t="shared" si="2"/>
        <v>1164.3</v>
      </c>
      <c r="S17" s="22">
        <f t="shared" si="2"/>
        <v>851.5999999999998</v>
      </c>
      <c r="T17" s="22">
        <f>SUM(T6:T8)</f>
        <v>1235.1</v>
      </c>
      <c r="U17" s="22">
        <f t="shared" si="2"/>
        <v>992.6</v>
      </c>
      <c r="V17" s="22">
        <f t="shared" si="2"/>
        <v>1402.6</v>
      </c>
      <c r="W17" s="22">
        <f t="shared" si="2"/>
        <v>855.5999999999999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575.432</v>
      </c>
      <c r="Q18" s="24">
        <f t="shared" si="3"/>
        <v>601.136</v>
      </c>
      <c r="R18" s="24">
        <f t="shared" si="3"/>
        <v>1493.3070000000002</v>
      </c>
      <c r="S18" s="24">
        <f t="shared" si="3"/>
        <v>3310.1060000000007</v>
      </c>
      <c r="T18" s="24">
        <f t="shared" si="3"/>
        <v>3395.1140000000005</v>
      </c>
      <c r="U18" s="24">
        <f t="shared" si="3"/>
        <v>12.963000000000001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20779.435000000005</v>
      </c>
      <c r="AB18" s="53">
        <f aca="true" t="shared" si="4" ref="AB18:AB70">AA18-C18</f>
        <v>-7846.410999999989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3800.6890000000003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47.629000000000005</v>
      </c>
      <c r="Q19" s="18">
        <f t="shared" si="5"/>
        <v>4.092</v>
      </c>
      <c r="R19" s="18">
        <f t="shared" si="5"/>
        <v>103.93</v>
      </c>
      <c r="S19" s="18">
        <f t="shared" si="5"/>
        <v>781.3489999999999</v>
      </c>
      <c r="T19" s="18">
        <f>SUM(T20:T22)</f>
        <v>590.3439999999999</v>
      </c>
      <c r="U19" s="18">
        <f t="shared" si="5"/>
        <v>1.62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2799.4009999999994</v>
      </c>
      <c r="AB19" s="53">
        <f t="shared" si="4"/>
        <v>-1001.2880000000009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2819.264+5.3-6+32.8+0.1</f>
        <v>2851.4640000000004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>
        <v>102.374</v>
      </c>
      <c r="S20" s="7">
        <v>755.016</v>
      </c>
      <c r="T20" s="7">
        <f>453.65+74.728+7.059</f>
        <v>535.4369999999999</v>
      </c>
      <c r="U20" s="7"/>
      <c r="V20" s="8"/>
      <c r="W20" s="8"/>
      <c r="X20" s="8"/>
      <c r="Y20" s="7"/>
      <c r="Z20" s="7"/>
      <c r="AA20" s="7">
        <f>SUM(D20:Z20)</f>
        <v>2375.6409999999996</v>
      </c>
      <c r="AB20" s="53">
        <f t="shared" si="4"/>
        <v>-475.8230000000008</v>
      </c>
      <c r="AD20" s="70" t="s">
        <v>48</v>
      </c>
      <c r="AE20" s="74">
        <f>AA19</f>
        <v>2799.4009999999994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>
        <v>0.478</v>
      </c>
      <c r="Q21" s="7">
        <v>4.092</v>
      </c>
      <c r="R21" s="7">
        <v>1.436</v>
      </c>
      <c r="S21" s="7">
        <v>15.153</v>
      </c>
      <c r="T21" s="7"/>
      <c r="U21" s="7"/>
      <c r="V21" s="8"/>
      <c r="W21" s="8"/>
      <c r="X21" s="8"/>
      <c r="Y21" s="7"/>
      <c r="Z21" s="7"/>
      <c r="AA21" s="7">
        <f>SUM(D21:Z21)</f>
        <v>177.651</v>
      </c>
      <c r="AB21" s="53">
        <f t="shared" si="4"/>
        <v>-344.65899999999993</v>
      </c>
      <c r="AD21" s="70" t="s">
        <v>15</v>
      </c>
      <c r="AE21" s="74">
        <f>AA23</f>
        <v>10953.262000000002</v>
      </c>
    </row>
    <row r="22" spans="2:31" ht="15.75">
      <c r="B22" s="3" t="s">
        <v>5</v>
      </c>
      <c r="C22" s="23">
        <f>426.505+0.41</f>
        <v>426.915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>
        <v>47.151</v>
      </c>
      <c r="Q22" s="7"/>
      <c r="R22" s="7">
        <v>0.12</v>
      </c>
      <c r="S22" s="7">
        <f>10.399+0.781</f>
        <v>11.18</v>
      </c>
      <c r="T22" s="7">
        <v>54.907</v>
      </c>
      <c r="U22" s="7">
        <v>1.62</v>
      </c>
      <c r="V22" s="7"/>
      <c r="W22" s="7"/>
      <c r="X22" s="7"/>
      <c r="Y22" s="7"/>
      <c r="Z22" s="7"/>
      <c r="AA22" s="7">
        <f>SUM(D22:Z22)</f>
        <v>246.10900000000004</v>
      </c>
      <c r="AB22" s="53">
        <f t="shared" si="4"/>
        <v>-180.80599999999998</v>
      </c>
      <c r="AD22" s="70" t="s">
        <v>52</v>
      </c>
      <c r="AE22" s="74">
        <f>$AA$29+$AA$31</f>
        <v>156.352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15362.964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242.23299999999998</v>
      </c>
      <c r="R23" s="18">
        <f t="shared" si="6"/>
        <v>1302.7430000000002</v>
      </c>
      <c r="S23" s="18">
        <f t="shared" si="6"/>
        <v>1681.0420000000004</v>
      </c>
      <c r="T23" s="18">
        <f>SUM(T24:T28)</f>
        <v>2089.51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10953.262000000002</v>
      </c>
      <c r="AB23" s="53">
        <f t="shared" si="4"/>
        <v>-4409.7019999999975</v>
      </c>
      <c r="AD23" s="70" t="s">
        <v>16</v>
      </c>
      <c r="AE23" s="74">
        <f>$AA$32+$AA$33+$AA$35+$AA$41+$AA$45+$AA$34</f>
        <v>1204.264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f>9488.891-32.8</f>
        <v>9456.091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>
        <v>153.529</v>
      </c>
      <c r="R24" s="25">
        <f>446.297+499.016</f>
        <v>945.3130000000001</v>
      </c>
      <c r="S24" s="7">
        <f>992.442+538.594+15.16+2.948</f>
        <v>1549.1440000000002</v>
      </c>
      <c r="T24" s="7">
        <f>956.372+953.539</f>
        <v>1909.911</v>
      </c>
      <c r="U24" s="7"/>
      <c r="V24" s="8"/>
      <c r="W24" s="8"/>
      <c r="X24" s="8"/>
      <c r="Y24" s="7"/>
      <c r="Z24" s="7"/>
      <c r="AA24" s="7">
        <f>SUM(D24:Z24)</f>
        <v>7970.863000000001</v>
      </c>
      <c r="AB24" s="53">
        <f t="shared" si="4"/>
        <v>-1485.2279999999992</v>
      </c>
      <c r="AD24" s="70" t="s">
        <v>17</v>
      </c>
      <c r="AE24" s="74">
        <f>$AA$63+$AA$66</f>
        <v>1284.461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>
        <v>2.099</v>
      </c>
      <c r="U25" s="7"/>
      <c r="V25" s="8"/>
      <c r="W25" s="8"/>
      <c r="X25" s="8"/>
      <c r="Y25" s="7"/>
      <c r="Z25" s="7"/>
      <c r="AA25" s="7">
        <f>SUM(D25:Z25)</f>
        <v>2.099</v>
      </c>
      <c r="AB25" s="53">
        <f t="shared" si="4"/>
        <v>-7.600999999999999</v>
      </c>
      <c r="AD25" s="70" t="s">
        <v>18</v>
      </c>
      <c r="AE25" s="74">
        <f>$AA$52</f>
        <v>589.0880000000001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>
        <v>46.64</v>
      </c>
      <c r="R26" s="25">
        <v>114.094</v>
      </c>
      <c r="S26" s="7">
        <v>45.5</v>
      </c>
      <c r="T26" s="7">
        <v>94.803</v>
      </c>
      <c r="U26" s="7"/>
      <c r="V26" s="8"/>
      <c r="W26" s="8"/>
      <c r="X26" s="8"/>
      <c r="Y26" s="7"/>
      <c r="Z26" s="7"/>
      <c r="AA26" s="7">
        <f>SUM(D26:Z26)</f>
        <v>664.102</v>
      </c>
      <c r="AB26" s="53">
        <f t="shared" si="4"/>
        <v>-189.42899999999997</v>
      </c>
      <c r="AD26" s="70" t="s">
        <v>19</v>
      </c>
      <c r="AE26" s="74">
        <f>$AA$57</f>
        <v>399.493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>
        <v>39.499</v>
      </c>
      <c r="R27" s="25">
        <v>238.073</v>
      </c>
      <c r="S27" s="7">
        <v>84.353</v>
      </c>
      <c r="T27" s="7">
        <v>39.717</v>
      </c>
      <c r="U27" s="7"/>
      <c r="V27" s="8"/>
      <c r="W27" s="8"/>
      <c r="X27" s="8"/>
      <c r="Y27" s="7"/>
      <c r="Z27" s="7"/>
      <c r="AA27" s="7">
        <f>SUM(D27:Z27)</f>
        <v>2119.4950000000003</v>
      </c>
      <c r="AB27" s="53">
        <f t="shared" si="4"/>
        <v>-2257.1549999999993</v>
      </c>
      <c r="AD27" s="70" t="s">
        <v>20</v>
      </c>
      <c r="AE27" s="74">
        <f>$AA$49+$AA$70+$AA$74+$AA$75+$AA$77+$AA$76+$AA$72</f>
        <v>3357.2960000000003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>
        <v>2.565</v>
      </c>
      <c r="R28" s="7">
        <v>5.263</v>
      </c>
      <c r="S28" s="7">
        <v>2.045</v>
      </c>
      <c r="T28" s="7">
        <v>42.98</v>
      </c>
      <c r="U28" s="7"/>
      <c r="V28" s="7"/>
      <c r="W28" s="7"/>
      <c r="X28" s="7"/>
      <c r="Y28" s="7"/>
      <c r="Z28" s="7"/>
      <c r="AA28" s="7">
        <f>SUM(D28:Z28)</f>
        <v>196.70299999999997</v>
      </c>
      <c r="AB28" s="53">
        <f t="shared" si="4"/>
        <v>-470.289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49.09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10.343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156.352</v>
      </c>
      <c r="AB29" s="53">
        <f t="shared" si="4"/>
        <v>-933.7520000000001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>
        <v>49.09</v>
      </c>
      <c r="R30" s="8"/>
      <c r="S30" s="8"/>
      <c r="T30" s="8"/>
      <c r="U30" s="8">
        <v>10.343</v>
      </c>
      <c r="V30" s="8"/>
      <c r="W30" s="8"/>
      <c r="X30" s="8"/>
      <c r="Y30" s="27"/>
      <c r="Z30" s="27"/>
      <c r="AA30" s="7">
        <f>SUM(D30:Z30)</f>
        <v>156.352</v>
      </c>
      <c r="AB30" s="53">
        <f t="shared" si="4"/>
        <v>-933.7520000000001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-29</v>
      </c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>
        <v>17.972</v>
      </c>
      <c r="S32" s="18">
        <v>229.3</v>
      </c>
      <c r="T32" s="18">
        <v>5.4</v>
      </c>
      <c r="U32" s="60"/>
      <c r="V32" s="60"/>
      <c r="W32" s="60"/>
      <c r="X32" s="18"/>
      <c r="Y32" s="18"/>
      <c r="Z32" s="18"/>
      <c r="AA32" s="18">
        <f>SUM(D32:Z32)</f>
        <v>285.615</v>
      </c>
      <c r="AB32" s="53">
        <f t="shared" si="4"/>
        <v>-77.24000000000001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124.567</v>
      </c>
      <c r="T33" s="60"/>
      <c r="U33" s="18"/>
      <c r="V33" s="18"/>
      <c r="W33" s="18"/>
      <c r="X33" s="18"/>
      <c r="Y33" s="18"/>
      <c r="Z33" s="18"/>
      <c r="AA33" s="18">
        <f>SUM(D33:Z33)</f>
        <v>124.567</v>
      </c>
      <c r="AB33" s="53">
        <f t="shared" si="4"/>
        <v>-99.48800000000001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9.887</v>
      </c>
      <c r="R35" s="18">
        <f t="shared" si="8"/>
        <v>0</v>
      </c>
      <c r="S35" s="18">
        <f t="shared" si="8"/>
        <v>308.178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566.2669999999999</v>
      </c>
      <c r="AB35" s="53">
        <f t="shared" si="4"/>
        <v>-45.055000000000064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>
        <v>308.058</v>
      </c>
      <c r="T36" s="7"/>
      <c r="U36" s="7"/>
      <c r="V36" s="8"/>
      <c r="W36" s="8"/>
      <c r="X36" s="7"/>
      <c r="Y36" s="7"/>
      <c r="Z36" s="7"/>
      <c r="AA36" s="7">
        <f>SUM(D36:Z36)</f>
        <v>505.29499999999996</v>
      </c>
      <c r="AB36" s="53">
        <f t="shared" si="4"/>
        <v>-3.1510000000000673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>
        <v>3.3</v>
      </c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>
        <v>4.765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47.53</v>
      </c>
      <c r="AB39" s="53">
        <f t="shared" si="4"/>
        <v>-38.214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>
        <v>1.822</v>
      </c>
      <c r="R40" s="7"/>
      <c r="S40" s="7">
        <v>0.12</v>
      </c>
      <c r="T40" s="7"/>
      <c r="U40" s="7"/>
      <c r="V40" s="7"/>
      <c r="W40" s="7"/>
      <c r="X40" s="7"/>
      <c r="Y40" s="7"/>
      <c r="Z40" s="7"/>
      <c r="AA40" s="7">
        <f>SUM(D40:Z40)</f>
        <v>6.546</v>
      </c>
      <c r="AB40" s="53">
        <f t="shared" si="4"/>
        <v>-3.685999999999999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3.021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57.06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145.805</v>
      </c>
      <c r="AB41" s="53">
        <f t="shared" si="4"/>
        <v>-73.689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>
        <v>57.06</v>
      </c>
      <c r="U42" s="7"/>
      <c r="V42" s="8"/>
      <c r="W42" s="8"/>
      <c r="X42" s="7"/>
      <c r="Y42" s="7"/>
      <c r="Z42" s="7"/>
      <c r="AA42" s="7">
        <f>SUM(D42:Z42)</f>
        <v>126.19500000000001</v>
      </c>
      <c r="AB42" s="53">
        <f t="shared" si="4"/>
        <v>-51.493999999999986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>
        <v>1.481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14.361999999999998</v>
      </c>
      <c r="AB43" s="53">
        <f t="shared" si="4"/>
        <v>-17.663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>
        <v>1.54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5.248</v>
      </c>
      <c r="AB44" s="53">
        <f t="shared" si="4"/>
        <v>-4.531999999999999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39.521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82.01</v>
      </c>
      <c r="AB45" s="53">
        <f t="shared" si="4"/>
        <v>-49.842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>
        <v>39.521</v>
      </c>
      <c r="S46" s="7"/>
      <c r="T46" s="7"/>
      <c r="U46" s="7"/>
      <c r="V46" s="8"/>
      <c r="W46" s="8"/>
      <c r="X46" s="8"/>
      <c r="Y46" s="8"/>
      <c r="Z46" s="8"/>
      <c r="AA46" s="7">
        <f>SUM(D46:Z46)</f>
        <v>77.956</v>
      </c>
      <c r="AB46" s="53">
        <f t="shared" si="4"/>
        <v>-42.37599999999999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-16.1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-6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922.4159999999999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7.031</v>
      </c>
      <c r="Q52" s="18">
        <f t="shared" si="14"/>
        <v>0</v>
      </c>
      <c r="R52" s="18">
        <f t="shared" si="14"/>
        <v>0</v>
      </c>
      <c r="S52" s="18">
        <f t="shared" si="14"/>
        <v>140.407</v>
      </c>
      <c r="T52" s="18">
        <f>SUM(T53:T56)</f>
        <v>139.058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589.0880000000001</v>
      </c>
      <c r="AB52" s="53">
        <f t="shared" si="4"/>
        <v>-333.32799999999986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>
        <v>140.407</v>
      </c>
      <c r="T53" s="7">
        <v>139.058</v>
      </c>
      <c r="U53" s="7"/>
      <c r="V53" s="8"/>
      <c r="W53" s="8"/>
      <c r="X53" s="8"/>
      <c r="Y53" s="7"/>
      <c r="Z53" s="7"/>
      <c r="AA53" s="7">
        <f>SUM(D53:Z53)</f>
        <v>424.60400000000004</v>
      </c>
      <c r="AB53" s="53">
        <f t="shared" si="4"/>
        <v>-63.920999999999935</v>
      </c>
    </row>
    <row r="54" spans="2:28" ht="15.75">
      <c r="B54" s="3" t="s">
        <v>1</v>
      </c>
      <c r="C54" s="23">
        <f>324.612-0.51</f>
        <v>324.10200000000003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>
        <v>6.385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148.966</v>
      </c>
      <c r="AB54" s="53">
        <f t="shared" si="4"/>
        <v>-175.13600000000002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>
        <v>0.646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15.518</v>
      </c>
      <c r="AB56" s="53">
        <f t="shared" si="4"/>
        <v>-94.251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5.82</v>
      </c>
      <c r="Q57" s="18">
        <f t="shared" si="15"/>
        <v>2.5</v>
      </c>
      <c r="R57" s="18">
        <f t="shared" si="15"/>
        <v>27.141000000000002</v>
      </c>
      <c r="S57" s="18">
        <f t="shared" si="15"/>
        <v>0</v>
      </c>
      <c r="T57" s="18">
        <f>SUM(T58:T62)</f>
        <v>171.656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399.493</v>
      </c>
      <c r="AB57" s="53">
        <f t="shared" si="4"/>
        <v>-182.502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>
        <v>157.276</v>
      </c>
      <c r="U58" s="7"/>
      <c r="V58" s="8"/>
      <c r="W58" s="8"/>
      <c r="X58" s="7"/>
      <c r="Y58" s="7"/>
      <c r="Z58" s="7"/>
      <c r="AA58" s="7">
        <f>SUM(D58:Z58)</f>
        <v>254.436</v>
      </c>
      <c r="AB58" s="53">
        <f t="shared" si="4"/>
        <v>-75.09700000000001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>
        <v>7.306</v>
      </c>
      <c r="S60" s="7"/>
      <c r="T60" s="7">
        <v>0.432</v>
      </c>
      <c r="U60" s="7"/>
      <c r="V60" s="8"/>
      <c r="W60" s="8"/>
      <c r="X60" s="7"/>
      <c r="Y60" s="7"/>
      <c r="Z60" s="7"/>
      <c r="AA60" s="7">
        <f>SUM(D60:Z60)</f>
        <v>60.730000000000004</v>
      </c>
      <c r="AB60" s="53">
        <f t="shared" si="4"/>
        <v>-63.60799999999999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>
        <v>17.335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27.744</v>
      </c>
      <c r="AB61" s="53">
        <f t="shared" si="4"/>
        <v>-9.173000000000002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>
        <v>5.82</v>
      </c>
      <c r="Q62" s="7">
        <v>2.5</v>
      </c>
      <c r="R62" s="7">
        <v>2.5</v>
      </c>
      <c r="S62" s="7"/>
      <c r="T62" s="7">
        <v>13.948</v>
      </c>
      <c r="U62" s="7"/>
      <c r="V62" s="7"/>
      <c r="W62" s="7"/>
      <c r="X62" s="7"/>
      <c r="Y62" s="7"/>
      <c r="Z62" s="7"/>
      <c r="AA62" s="7">
        <f>SUM(D62:Z62)</f>
        <v>56.583000000000006</v>
      </c>
      <c r="AB62" s="53">
        <f t="shared" si="4"/>
        <v>-34.62399999999999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451.871</v>
      </c>
      <c r="Q63" s="18">
        <f t="shared" si="16"/>
        <v>23.5</v>
      </c>
      <c r="R63" s="18">
        <f t="shared" si="16"/>
        <v>0</v>
      </c>
      <c r="S63" s="18">
        <f t="shared" si="16"/>
        <v>0</v>
      </c>
      <c r="T63" s="18">
        <f>T64+T65</f>
        <v>51.266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1270.034</v>
      </c>
      <c r="AB63" s="53">
        <f t="shared" si="4"/>
        <v>-1140.4119999999998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>
        <v>451.871</v>
      </c>
      <c r="Q65" s="8">
        <v>23.5</v>
      </c>
      <c r="R65" s="8"/>
      <c r="S65" s="8"/>
      <c r="T65" s="8">
        <v>51.266</v>
      </c>
      <c r="U65" s="8"/>
      <c r="V65" s="8"/>
      <c r="W65" s="8"/>
      <c r="X65" s="8"/>
      <c r="Y65" s="8"/>
      <c r="Z65" s="8"/>
      <c r="AA65" s="8">
        <f>SUM(D65:Z65)</f>
        <v>1241.93</v>
      </c>
      <c r="AB65" s="53">
        <f t="shared" si="4"/>
        <v>-888.5159999999998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0.654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14.427</v>
      </c>
      <c r="AB66" s="53">
        <f t="shared" si="4"/>
        <v>-17.227</v>
      </c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>
        <f t="shared" si="4"/>
        <v>-17.227</v>
      </c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0.654</v>
      </c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294.7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-294.7</v>
      </c>
      <c r="AC70" s="35"/>
    </row>
    <row r="71" spans="2:40" s="35" customFormat="1" ht="15.75">
      <c r="B71" s="32" t="s">
        <v>49</v>
      </c>
      <c r="C71" s="27">
        <f>300-5.3</f>
        <v>294.7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0</v>
      </c>
      <c r="AB71" s="53">
        <f aca="true" t="shared" si="20" ref="AB71:AB85">AA71-C71</f>
        <v>-294.7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20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35.818</v>
      </c>
      <c r="AB73" s="53">
        <f t="shared" si="20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0.772</v>
      </c>
      <c r="AB74" s="53">
        <f t="shared" si="20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20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20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>
        <v>60.06</v>
      </c>
      <c r="Q77" s="18">
        <v>269.834</v>
      </c>
      <c r="R77" s="18">
        <v>2</v>
      </c>
      <c r="S77" s="18">
        <v>45.263</v>
      </c>
      <c r="T77" s="18">
        <v>290.166</v>
      </c>
      <c r="U77" s="18">
        <v>1</v>
      </c>
      <c r="V77" s="18"/>
      <c r="W77" s="18"/>
      <c r="X77" s="18"/>
      <c r="Y77" s="18"/>
      <c r="Z77" s="18"/>
      <c r="AA77" s="18">
        <f t="shared" si="19"/>
        <v>892.624</v>
      </c>
      <c r="AB77" s="53">
        <f t="shared" si="20"/>
        <v>892.624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28625.846000000005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575.432</v>
      </c>
      <c r="Q78" s="26">
        <f t="shared" si="21"/>
        <v>601.136</v>
      </c>
      <c r="R78" s="26">
        <f t="shared" si="21"/>
        <v>1493.3070000000002</v>
      </c>
      <c r="S78" s="26">
        <f t="shared" si="21"/>
        <v>3310.1059999999998</v>
      </c>
      <c r="T78" s="26">
        <f>SUM(T79:T85)</f>
        <v>3395.114</v>
      </c>
      <c r="U78" s="26">
        <f t="shared" si="21"/>
        <v>12.963000000000001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20779.435</v>
      </c>
      <c r="AB78" s="53">
        <f t="shared" si="20"/>
        <v>-7846.411000000004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13938.080000000002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153.529</v>
      </c>
      <c r="R79" s="23">
        <f t="shared" si="22"/>
        <v>1087.208</v>
      </c>
      <c r="S79" s="23">
        <f t="shared" si="22"/>
        <v>2752.625</v>
      </c>
      <c r="T79" s="23">
        <f t="shared" si="22"/>
        <v>2798.742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11734.990000000002</v>
      </c>
      <c r="AB79" s="53">
        <f t="shared" si="20"/>
        <v>-2203.09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2.099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5.695</v>
      </c>
      <c r="AB80" s="53">
        <f t="shared" si="20"/>
        <v>-7.604999999999999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49.94</v>
      </c>
      <c r="R81" s="23">
        <f t="shared" si="24"/>
        <v>114.094</v>
      </c>
      <c r="S81" s="23">
        <f t="shared" si="24"/>
        <v>45.5</v>
      </c>
      <c r="T81" s="23">
        <f t="shared" si="24"/>
        <v>94.803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667.4019999999999</v>
      </c>
      <c r="AB81" s="53">
        <f t="shared" si="20"/>
        <v>-189.42899999999997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5506.1889999999985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8.344</v>
      </c>
      <c r="Q82" s="23">
        <f t="shared" si="25"/>
        <v>48.356</v>
      </c>
      <c r="R82" s="23">
        <f t="shared" si="25"/>
        <v>246.81500000000003</v>
      </c>
      <c r="S82" s="23">
        <f t="shared" si="25"/>
        <v>99.506</v>
      </c>
      <c r="T82" s="23">
        <f t="shared" si="25"/>
        <v>40.149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2586.5010000000007</v>
      </c>
      <c r="AB82" s="53">
        <f t="shared" si="20"/>
        <v>-2919.687999999998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20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451.871</v>
      </c>
      <c r="Q84" s="23">
        <f t="shared" si="27"/>
        <v>72.59</v>
      </c>
      <c r="R84" s="23">
        <f t="shared" si="27"/>
        <v>17.335</v>
      </c>
      <c r="S84" s="23">
        <f t="shared" si="27"/>
        <v>0</v>
      </c>
      <c r="T84" s="23">
        <f t="shared" si="27"/>
        <v>51.92</v>
      </c>
      <c r="U84" s="23">
        <f t="shared" si="27"/>
        <v>10.343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3890.5800000000004</v>
      </c>
      <c r="AB84" s="53">
        <f t="shared" si="20"/>
        <v>-1870.5410000000006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2550.305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115.21700000000001</v>
      </c>
      <c r="Q85" s="23">
        <f t="shared" si="28"/>
        <v>276.721</v>
      </c>
      <c r="R85" s="23">
        <f t="shared" si="28"/>
        <v>27.855</v>
      </c>
      <c r="S85" s="23">
        <f t="shared" si="28"/>
        <v>412.47499999999997</v>
      </c>
      <c r="T85" s="23">
        <f t="shared" si="28"/>
        <v>407.401</v>
      </c>
      <c r="U85" s="23">
        <f t="shared" si="28"/>
        <v>2.62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1894.2670000000003</v>
      </c>
      <c r="AB85" s="53">
        <f t="shared" si="20"/>
        <v>-656.0379999999996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2019-02-12T07:50:18Z</cp:lastPrinted>
  <dcterms:created xsi:type="dcterms:W3CDTF">2002-11-05T08:53:00Z</dcterms:created>
  <dcterms:modified xsi:type="dcterms:W3CDTF">2019-03-01T09:32:19Z</dcterms:modified>
  <cp:category/>
  <cp:version/>
  <cp:contentType/>
  <cp:contentStatus/>
</cp:coreProperties>
</file>