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6855" tabRatio="985" firstSheet="3" activeTab="3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<sst xmlns="http://schemas.openxmlformats.org/spreadsheetml/2006/main" count="425" uniqueCount="77">
  <si>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</si>
  <si>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</si>
  <si>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</si>
  <si>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</si>
  <si>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</si>
  <si>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</si>
  <si>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</si>
  <si>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</si>
  <si>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</si>
  <si>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</si>
  <si>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</si>
  <si>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</si>
  <si>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</si>
  <si>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</si>
  <si>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</si>
  <si>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</si>
  <si>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</si>
  <si>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</si>
  <si>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</si>
  <si>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</si>
  <si>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</si>
  <si>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</si>
  <si>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</si>
  <si>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</si>
  <si>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</si>
  <si>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</si>
  <si>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</si>
  <si>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</si>
  <si>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</si>
  <si>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</si>
  <si>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</si>
  <si>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</si>
  <si>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</si>
  <si>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</si>
  <si>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</si>
  <si>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</si>
  <si>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</si>
  <si>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</si>
  <si>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</si>
  <si>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</si>
  <si>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</si>
  <si>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</si>
  <si>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</si>
  <si>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</si>
  <si>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</si>
  <si>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</si>
  <si>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</si>
  <si>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</si>
  <si>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</si>
  <si>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</si>
  <si>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</si>
  <si>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</si>
  <si>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</si>
  <si>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</si>
  <si>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</si>
  <si>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</si>
  <si>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</si>
  <si>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</si>
  <si>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</si>
  <si>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</si>
  <si>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</si>
  <si>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</si>
  <si>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</si>
  <si>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</si>
  <si>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</si>
  <si>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</si>
  <si>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</si>
  <si>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</si>
  <si>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</si>
  <si>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</si>
  <si>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</si>
  <si>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</si>
  <si>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</si>
  <si>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</si>
  <si>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</si>
  <si>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</si>
  <si>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бюджету(9770)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</si>
</sst>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2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16" borderId="0" applyNumberFormat="0" applyBorder="0" applyAlignment="0" applyProtection="0"/>
    <xf numFmtId="0" fontId="48" fillId="26" borderId="0" applyNumberFormat="0" applyBorder="0" applyAlignment="0" applyProtection="0"/>
    <xf numFmtId="0" fontId="16" fillId="18" borderId="0" applyNumberFormat="0" applyBorder="0" applyAlignment="0" applyProtection="0"/>
    <xf numFmtId="0" fontId="48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48" fillId="31" borderId="0" applyNumberFormat="0" applyBorder="0" applyAlignment="0" applyProtection="0"/>
    <xf numFmtId="0" fontId="16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42" borderId="7" applyNumberFormat="0" applyAlignment="0" applyProtection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72" fontId="12" fillId="48" borderId="10" xfId="0" applyNumberFormat="1" applyFont="1" applyFill="1" applyBorder="1" applyAlignment="1">
      <alignment horizontal="center" vertical="center" wrapText="1"/>
    </xf>
    <xf numFmtId="172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72" fontId="12" fillId="47" borderId="10" xfId="0" applyNumberFormat="1" applyFont="1" applyFill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 wrapText="1"/>
    </xf>
    <xf numFmtId="172" fontId="15" fillId="47" borderId="10" xfId="0" applyNumberFormat="1" applyFont="1" applyFill="1" applyBorder="1" applyAlignment="1">
      <alignment horizontal="center" vertical="center"/>
    </xf>
    <xf numFmtId="172" fontId="8" fillId="47" borderId="0" xfId="0" applyNumberFormat="1" applyFont="1" applyFill="1" applyBorder="1" applyAlignment="1">
      <alignment horizontal="center" vertical="center"/>
    </xf>
    <xf numFmtId="172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72" fontId="2" fillId="47" borderId="10" xfId="0" applyNumberFormat="1" applyFont="1" applyFill="1" applyBorder="1" applyAlignment="1">
      <alignment horizontal="center" vertical="center"/>
    </xf>
    <xf numFmtId="172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72" fontId="2" fillId="6" borderId="10" xfId="0" applyNumberFormat="1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72" fontId="2" fillId="49" borderId="10" xfId="0" applyNumberFormat="1" applyFont="1" applyFill="1" applyBorder="1" applyAlignment="1">
      <alignment horizontal="center" vertical="center" shrinkToFit="1"/>
    </xf>
    <xf numFmtId="172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72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72" fontId="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72" fontId="10" fillId="0" borderId="0" xfId="0" applyNumberFormat="1" applyFont="1" applyAlignment="1">
      <alignment/>
    </xf>
    <xf numFmtId="172" fontId="8" fillId="5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72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72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4" fillId="0" borderId="0" xfId="0" applyFont="1" applyAlignment="1">
      <alignment/>
    </xf>
    <xf numFmtId="172" fontId="64" fillId="0" borderId="0" xfId="0" applyNumberFormat="1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172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/>
    </xf>
    <xf numFmtId="172" fontId="12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56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24075"/>
          <c:w val="0.725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2729105"/>
        <c:axId val="24561946"/>
      </c:lineChart>
      <c:catAx>
        <c:axId val="2729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61946"/>
        <c:crosses val="autoZero"/>
        <c:auto val="1"/>
        <c:lblOffset val="100"/>
        <c:tickLblSkip val="1"/>
        <c:noMultiLvlLbl val="0"/>
      </c:catAx>
      <c:valAx>
        <c:axId val="24561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9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6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7015"/>
          <c:w val="0.931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7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55"/>
          <c:w val="0.98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195"/>
          <c:w val="0.722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19730923"/>
        <c:axId val="43360580"/>
      </c:lineChart>
      <c:catAx>
        <c:axId val="19730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60580"/>
        <c:crosses val="autoZero"/>
        <c:auto val="1"/>
        <c:lblOffset val="100"/>
        <c:tickLblSkip val="1"/>
        <c:noMultiLvlLbl val="0"/>
      </c:catAx>
      <c:valAx>
        <c:axId val="43360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30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675"/>
          <c:w val="0.853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945"/>
          <c:w val="0.7655"/>
          <c:h val="0.663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11650621"/>
        <c:axId val="37746726"/>
      </c:lineChart>
      <c:catAx>
        <c:axId val="11650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46726"/>
        <c:crosses val="autoZero"/>
        <c:auto val="1"/>
        <c:lblOffset val="100"/>
        <c:tickLblSkip val="1"/>
        <c:noMultiLvlLbl val="0"/>
      </c:catAx>
      <c:valAx>
        <c:axId val="37746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50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7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64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02"/>
          <c:w val="0.72825"/>
          <c:h val="0.454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4176215"/>
        <c:axId val="37585936"/>
      </c:lineChart>
      <c:catAx>
        <c:axId val="417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85936"/>
        <c:crosses val="autoZero"/>
        <c:auto val="1"/>
        <c:lblOffset val="100"/>
        <c:tickLblSkip val="1"/>
        <c:noMultiLvlLbl val="0"/>
      </c:catAx>
      <c:valAx>
        <c:axId val="37585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6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26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7015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774400"/>
        <a:ext cx="131254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96</xdr:row>
      <xdr:rowOff>85725</xdr:rowOff>
    </xdr:from>
    <xdr:to>
      <xdr:col>41</xdr:col>
      <xdr:colOff>523875</xdr:colOff>
      <xdr:row>129</xdr:row>
      <xdr:rowOff>76200</xdr:rowOff>
    </xdr:to>
    <xdr:graphicFrame>
      <xdr:nvGraphicFramePr>
        <xdr:cNvPr id="2" name="Диаграмма 4"/>
        <xdr:cNvGraphicFramePr/>
      </xdr:nvGraphicFramePr>
      <xdr:xfrm>
        <a:off x="13592175" y="23812500"/>
        <a:ext cx="100869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480000"/>
        <a:ext cx="131635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592175" y="30460950"/>
        <a:ext cx="10144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6" t="s">
        <v>66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6" t="s">
        <v>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6" t="s">
        <v>72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view="pageBreakPreview" zoomScale="75" zoomScaleNormal="40" zoomScaleSheetLayoutView="75" zoomScalePageLayoutView="0" workbookViewId="0" topLeftCell="B38">
      <pane xSplit="4230" ySplit="540" topLeftCell="M125" activePane="bottomRight" state="split"/>
      <selection pane="topLeft" activeCell="F86" sqref="F86"/>
      <selection pane="topRight" activeCell="B1" sqref="B1"/>
      <selection pane="bottomLeft" activeCell="C8" sqref="C8"/>
      <selection pane="bottomRight" activeCell="L15" sqref="L1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9" width="8.7109375" style="5" customWidth="1"/>
    <col min="10" max="10" width="7.00390625" style="5" customWidth="1"/>
    <col min="11" max="11" width="6.42187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4218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6" t="s">
        <v>75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2116.5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2295.2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1547.3</v>
      </c>
      <c r="D9" s="28">
        <v>49.2</v>
      </c>
      <c r="E9" s="29">
        <v>129</v>
      </c>
      <c r="F9" s="22">
        <v>1369.1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0"/>
      <c r="AA9" s="30"/>
      <c r="AB9" s="22"/>
      <c r="AC9" s="30"/>
      <c r="AD9" s="22"/>
      <c r="AE9" s="22"/>
      <c r="AF9" s="22"/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109.5</v>
      </c>
      <c r="D11" s="28">
        <v>32.8</v>
      </c>
      <c r="E11" s="29">
        <v>49</v>
      </c>
      <c r="F11" s="22">
        <v>27.7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0"/>
      <c r="AA11" s="30"/>
      <c r="AB11" s="22"/>
      <c r="AC11" s="30"/>
      <c r="AD11" s="22"/>
      <c r="AE11" s="22"/>
      <c r="AF11" s="22"/>
      <c r="AG11" s="22"/>
      <c r="AH11" s="22"/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5.9</v>
      </c>
      <c r="D12" s="28">
        <v>3.3</v>
      </c>
      <c r="E12" s="29"/>
      <c r="F12" s="22">
        <v>2.6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0"/>
      <c r="AA12" s="30"/>
      <c r="AB12" s="22"/>
      <c r="AC12" s="30"/>
      <c r="AD12" s="22"/>
      <c r="AE12" s="22"/>
      <c r="AF12" s="22"/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351.2</v>
      </c>
      <c r="D13" s="28">
        <v>5.3</v>
      </c>
      <c r="E13" s="29">
        <v>5.9</v>
      </c>
      <c r="F13" s="22">
        <v>340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0"/>
      <c r="AA13" s="30"/>
      <c r="AB13" s="22"/>
      <c r="AC13" s="22"/>
      <c r="AD13" s="22"/>
      <c r="AE13" s="22"/>
      <c r="AF13" s="22"/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176.3</v>
      </c>
      <c r="D14" s="28">
        <v>75.8</v>
      </c>
      <c r="E14" s="29">
        <v>55.1</v>
      </c>
      <c r="F14" s="22">
        <v>45.4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0"/>
      <c r="AA14" s="30"/>
      <c r="AB14" s="22"/>
      <c r="AC14" s="30"/>
      <c r="AD14" s="22"/>
      <c r="AE14" s="22"/>
      <c r="AF14" s="22"/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3.3</v>
      </c>
      <c r="D15" s="28">
        <v>1.1</v>
      </c>
      <c r="E15" s="29">
        <v>0.8</v>
      </c>
      <c r="F15" s="22">
        <v>1.4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0"/>
      <c r="AA15" s="30"/>
      <c r="AB15" s="22"/>
      <c r="AC15" s="30"/>
      <c r="AD15" s="22"/>
      <c r="AE15" s="22"/>
      <c r="AF15" s="22"/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101.69999999999999</v>
      </c>
      <c r="D16" s="28">
        <v>83.6</v>
      </c>
      <c r="E16" s="29">
        <v>10.3</v>
      </c>
      <c r="F16" s="22">
        <v>7.8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30"/>
      <c r="AA16" s="30"/>
      <c r="AB16" s="22"/>
      <c r="AC16" s="30"/>
      <c r="AD16" s="22"/>
      <c r="AE16" s="22"/>
      <c r="AF16" s="22"/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4411.7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38">
        <f t="shared" si="2"/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0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3759.584</v>
      </c>
      <c r="AK18" s="41">
        <f aca="true" t="shared" si="4" ref="AK18:AK81">AJ18-C18</f>
        <v>-33779.388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420.241</v>
      </c>
      <c r="AK19" s="41">
        <f t="shared" si="4"/>
        <v>-5161.768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/>
      <c r="L20" s="17"/>
      <c r="M20" s="22"/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395.342</v>
      </c>
      <c r="AK20" s="41">
        <f t="shared" si="4"/>
        <v>-2731.999</v>
      </c>
      <c r="AL20" s="7"/>
      <c r="AM20" s="66" t="s">
        <v>21</v>
      </c>
      <c r="AN20" s="67">
        <f>AJ19</f>
        <v>420.241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/>
      <c r="L21" s="17"/>
      <c r="M21" s="22"/>
      <c r="N21" s="2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17.101</v>
      </c>
      <c r="AK21" s="41">
        <f t="shared" si="4"/>
        <v>-379.567</v>
      </c>
      <c r="AL21" s="7"/>
      <c r="AM21" s="66" t="s">
        <v>23</v>
      </c>
      <c r="AN21" s="67">
        <f>AJ23</f>
        <v>277.105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>SUM(D22:AI22)</f>
        <v>7.798</v>
      </c>
      <c r="AK22" s="41">
        <f t="shared" si="4"/>
        <v>-2050.202</v>
      </c>
      <c r="AL22" s="7"/>
      <c r="AM22" s="66" t="s">
        <v>25</v>
      </c>
      <c r="AN22" s="67">
        <f>$AJ$29+$AJ$31</f>
        <v>31.508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277.105</v>
      </c>
      <c r="AK23" s="41">
        <f t="shared" si="4"/>
        <v>-19129.578</v>
      </c>
      <c r="AL23" s="2"/>
      <c r="AM23" s="66" t="s">
        <v>26</v>
      </c>
      <c r="AN23" s="67">
        <f>$AJ$32+$AJ$33+$AJ$36+$AJ$41+$AJ$45+$AJ$35+$AJ$34</f>
        <v>51.211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53.578</v>
      </c>
      <c r="AK24" s="41">
        <f t="shared" si="4"/>
        <v>-11443.034</v>
      </c>
      <c r="AL24" s="7"/>
      <c r="AM24" s="66" t="s">
        <v>27</v>
      </c>
      <c r="AN24" s="67">
        <f>$AJ$66+$AJ$69+$AJ$76+$AJ$62+$AJ$64</f>
        <v>1323.7240000000002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129.722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16.384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/>
      <c r="K27" s="17"/>
      <c r="L27" s="17"/>
      <c r="M27" s="17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2"/>
      <c r="AE27" s="22"/>
      <c r="AF27" s="22"/>
      <c r="AG27" s="22"/>
      <c r="AH27" s="17"/>
      <c r="AI27" s="17"/>
      <c r="AJ27" s="17">
        <f>SUM(D27:AI27)</f>
        <v>49.627</v>
      </c>
      <c r="AK27" s="41">
        <f t="shared" si="4"/>
        <v>-4612.9439999999995</v>
      </c>
      <c r="AL27" s="7"/>
      <c r="AM27" s="66" t="s">
        <v>32</v>
      </c>
      <c r="AN27" s="67">
        <f>$AJ$49+$AJ$73+$AJ$79+$AJ$80+$AJ$85+$AJ$75+$AJ$77+$AJ$81+$AJ$82+$AJ$84+$AJ$78+$AJ$83</f>
        <v>1509.689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173.9</v>
      </c>
      <c r="AK28" s="41">
        <f t="shared" si="4"/>
        <v>-1580.4399999999998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31.508</v>
      </c>
      <c r="AK29" s="41">
        <f t="shared" si="4"/>
        <v>-826.699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31.508</v>
      </c>
      <c r="AK30" s="41">
        <f t="shared" si="4"/>
        <v>-826.699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9.527</v>
      </c>
      <c r="AK32" s="41">
        <f t="shared" si="4"/>
        <v>-698.7299999999999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-143.3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27.28</v>
      </c>
      <c r="AK36" s="41">
        <f t="shared" si="4"/>
        <v>-789.9150000000001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/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13.278</v>
      </c>
      <c r="AK37" s="41">
        <f t="shared" si="4"/>
        <v>-693.757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8.298</v>
      </c>
      <c r="AK39" s="41">
        <f t="shared" si="4"/>
        <v>-77.666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5.704</v>
      </c>
      <c r="AK40" s="41">
        <f t="shared" si="4"/>
        <v>-16.677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0</v>
      </c>
      <c r="AK41" s="41">
        <f t="shared" si="4"/>
        <v>-304.52099999999996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0</v>
      </c>
      <c r="AK42" s="41">
        <f t="shared" si="4"/>
        <v>-264.727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</v>
      </c>
      <c r="AK43" s="41">
        <f t="shared" si="4"/>
        <v>-27.498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0</v>
      </c>
      <c r="AK44" s="41">
        <f t="shared" si="4"/>
        <v>-12.296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14.404</v>
      </c>
      <c r="AK45" s="41">
        <f t="shared" si="4"/>
        <v>-180.787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14.404</v>
      </c>
      <c r="AK46" s="41">
        <f t="shared" si="4"/>
        <v>-162.512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-9.205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-9.07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2.929</v>
      </c>
      <c r="AK49" s="41">
        <f t="shared" si="4"/>
        <v>-36.044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2.929</v>
      </c>
      <c r="AK50" s="41">
        <f t="shared" si="4"/>
        <v>-9.913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129.722</v>
      </c>
      <c r="AK52" s="41">
        <f t="shared" si="4"/>
        <v>-1045.867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/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111.661</v>
      </c>
      <c r="AK53" s="41">
        <f t="shared" si="4"/>
        <v>-661.9739999999999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/>
      <c r="N54" s="22"/>
      <c r="O54" s="17"/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18.061</v>
      </c>
      <c r="AK54" s="41">
        <f t="shared" si="4"/>
        <v>-220.879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0</v>
      </c>
      <c r="AK55" s="41">
        <f t="shared" si="4"/>
        <v>-163.014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16.384</v>
      </c>
      <c r="AK56" s="41">
        <f t="shared" si="4"/>
        <v>-893.5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0</v>
      </c>
      <c r="AK57" s="41">
        <f t="shared" si="4"/>
        <v>-518.183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-0.76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16.384</v>
      </c>
      <c r="AK59" s="41">
        <f t="shared" si="4"/>
        <v>-127.59500000000001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0</v>
      </c>
      <c r="AK60" s="41">
        <f t="shared" si="4"/>
        <v>-37.562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</v>
      </c>
      <c r="AK61" s="41">
        <f t="shared" si="4"/>
        <v>-209.4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722.416</v>
      </c>
      <c r="AK66" s="41">
        <f t="shared" si="4"/>
        <v>-2743.498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-452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722.416</v>
      </c>
      <c r="AK68" s="41">
        <f t="shared" si="4"/>
        <v>-2291.498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1.308</v>
      </c>
      <c r="AK69" s="41">
        <f t="shared" si="4"/>
        <v>-17.091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-14.476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0.987</v>
      </c>
      <c r="AK78" s="41">
        <f t="shared" si="4"/>
        <v>-276.41299999999995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42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-150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1505.773</v>
      </c>
      <c r="AK85" s="41">
        <f t="shared" si="20"/>
        <v>1505.773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0</v>
      </c>
      <c r="K86" s="59">
        <f t="shared" si="21"/>
        <v>0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0</v>
      </c>
      <c r="R86" s="59">
        <f t="shared" si="21"/>
        <v>0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0</v>
      </c>
      <c r="Y86" s="59">
        <f t="shared" si="21"/>
        <v>0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0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3759.584</v>
      </c>
      <c r="AK86" s="41">
        <f t="shared" si="20"/>
        <v>-33779.38799999999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0</v>
      </c>
      <c r="K87" s="45">
        <f t="shared" si="22"/>
        <v>0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0</v>
      </c>
      <c r="R87" s="45">
        <f t="shared" si="22"/>
        <v>0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0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591.192</v>
      </c>
      <c r="AK87" s="41">
        <f t="shared" si="20"/>
        <v>-16486.099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0</v>
      </c>
      <c r="AK88" s="41">
        <f t="shared" si="20"/>
        <v>-16.335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0</v>
      </c>
      <c r="K90" s="45">
        <f t="shared" si="25"/>
        <v>0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0</v>
      </c>
      <c r="R90" s="45">
        <f t="shared" si="25"/>
        <v>0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0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109.47100000000002</v>
      </c>
      <c r="AK90" s="41">
        <f t="shared" si="20"/>
        <v>-5469.829999999998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0</v>
      </c>
      <c r="K92" s="45">
        <f t="shared" si="27"/>
        <v>0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0</v>
      </c>
      <c r="R92" s="45">
        <f t="shared" si="27"/>
        <v>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0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1356.219</v>
      </c>
      <c r="AK92" s="41">
        <f t="shared" si="20"/>
        <v>-4110.918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0</v>
      </c>
      <c r="K93" s="45">
        <f t="shared" si="28"/>
        <v>0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0</v>
      </c>
      <c r="R93" s="45">
        <f t="shared" si="28"/>
        <v>0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0</v>
      </c>
      <c r="Y93" s="45">
        <f t="shared" si="28"/>
        <v>0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0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1702.702</v>
      </c>
      <c r="AK93" s="41">
        <f t="shared" si="20"/>
        <v>-6083.8060000000005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2020-03-10T14:46:54Z</cp:lastPrinted>
  <dcterms:created xsi:type="dcterms:W3CDTF">2019-11-27T07:51:11Z</dcterms:created>
  <dcterms:modified xsi:type="dcterms:W3CDTF">2020-04-06T12:46:19Z</dcterms:modified>
  <cp:category/>
  <cp:version/>
  <cp:contentType/>
  <cp:contentStatus/>
</cp:coreProperties>
</file>