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6" windowHeight="6852" tabRatio="985" firstSheet="3" activeTab="3"/>
  </bookViews>
  <sheets>
    <sheet name="січень 2020" sheetId="1" r:id="rId1"/>
    <sheet name="лютий 2020" sheetId="2" r:id="rId2"/>
    <sheet name="березень 2020" sheetId="3" r:id="rId3"/>
    <sheet name="квітень 2020 " sheetId="4" r:id="rId4"/>
  </sheets>
  <definedNames>
    <definedName name="_xlnm.Print_Area" localSheetId="2">'березень 2020'!$B$1:$AW$177</definedName>
    <definedName name="_xlnm.Print_Area" localSheetId="3">'квітень 2020 '!$B$1:$AW$178</definedName>
    <definedName name="_xlnm.Print_Area" localSheetId="1">'лютий 2020'!$B$1:$AM$177</definedName>
    <definedName name="_xlnm.Print_Area" localSheetId="0">'січень 2020'!$B$1:$AN$175</definedName>
  </definedNames>
  <calcPr fullCalcOnLoad="1"/>
</workbook>
</file>

<file path=xl/sharedStrings.xml><?xml version="1.0" encoding="utf-8"?>
<sst xmlns="http://schemas.openxmlformats.org/spreadsheetml/2006/main" count="425" uniqueCount="77">
  <si>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</si>
  <si>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</si>
  <si>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</si>
  <si>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</si>
  <si>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</si>
  <si>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</si>
  <si>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</si>
  <si>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</si>
  <si>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</si>
  <si>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</si>
  <si>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</si>
  <si>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</si>
  <si>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</si>
  <si>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</si>
  <si>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</si>
  <si>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</si>
  <si>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</si>
  <si>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</si>
  <si>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</si>
  <si>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</si>
  <si>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</si>
  <si>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</si>
  <si>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</si>
  <si>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</si>
  <si>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</si>
  <si>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</si>
  <si>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</si>
  <si>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</si>
  <si>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</si>
  <si>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</si>
  <si>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</si>
  <si>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</si>
  <si>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</si>
  <si>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</si>
  <si>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</si>
  <si>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</si>
  <si>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</si>
  <si>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</si>
  <si>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</si>
  <si>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</si>
  <si>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</si>
  <si>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</si>
  <si>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</si>
  <si>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</si>
  <si>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</si>
  <si>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</si>
  <si>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</si>
  <si>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</si>
  <si>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</si>
  <si>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</si>
  <si>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</si>
  <si>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</si>
  <si>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</si>
  <si>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</si>
  <si>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</si>
  <si>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</si>
  <si>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</si>
  <si>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</si>
  <si>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</si>
  <si>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</si>
  <si>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</si>
  <si>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</si>
  <si>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</si>
  <si>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</si>
  <si>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</si>
  <si>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</si>
  <si>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</si>
  <si>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</si>
  <si>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</si>
  <si>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</si>
  <si>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</si>
  <si>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</si>
  <si>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</si>
  <si>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</si>
  <si>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</si>
  <si>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2020 року</t>
    </r>
  </si>
  <si>
    <t>Інші Субвенції з місцевого бюджету(9770)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</si>
</sst>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%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25"/>
      <color indexed="8"/>
      <name val="Calibri"/>
      <family val="0"/>
    </font>
    <font>
      <b/>
      <sz val="2.9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b/>
      <sz val="5.2"/>
      <color indexed="8"/>
      <name val="Calibri"/>
      <family val="0"/>
    </font>
    <font>
      <b/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16" borderId="0" applyNumberFormat="0" applyBorder="0" applyAlignment="0" applyProtection="0"/>
    <xf numFmtId="0" fontId="48" fillId="26" borderId="0" applyNumberFormat="0" applyBorder="0" applyAlignment="0" applyProtection="0"/>
    <xf numFmtId="0" fontId="16" fillId="18" borderId="0" applyNumberFormat="0" applyBorder="0" applyAlignment="0" applyProtection="0"/>
    <xf numFmtId="0" fontId="48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48" fillId="31" borderId="0" applyNumberFormat="0" applyBorder="0" applyAlignment="0" applyProtection="0"/>
    <xf numFmtId="0" fontId="16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1" applyNumberFormat="0" applyAlignment="0" applyProtection="0"/>
    <xf numFmtId="0" fontId="50" fillId="41" borderId="2" applyNumberFormat="0" applyAlignment="0" applyProtection="0"/>
    <xf numFmtId="0" fontId="51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42" borderId="7" applyNumberFormat="0" applyAlignment="0" applyProtection="0"/>
    <xf numFmtId="0" fontId="57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63" fillId="46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2" fontId="8" fillId="0" borderId="10" xfId="0" applyNumberFormat="1" applyFont="1" applyBorder="1" applyAlignment="1">
      <alignment horizontal="center" vertical="center" wrapText="1"/>
    </xf>
    <xf numFmtId="172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72" fontId="12" fillId="48" borderId="10" xfId="0" applyNumberFormat="1" applyFont="1" applyFill="1" applyBorder="1" applyAlignment="1">
      <alignment horizontal="center" vertical="center" wrapText="1"/>
    </xf>
    <xf numFmtId="172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72" fontId="12" fillId="47" borderId="10" xfId="0" applyNumberFormat="1" applyFont="1" applyFill="1" applyBorder="1" applyAlignment="1">
      <alignment horizontal="center" vertical="center" wrapText="1"/>
    </xf>
    <xf numFmtId="172" fontId="8" fillId="47" borderId="10" xfId="0" applyNumberFormat="1" applyFont="1" applyFill="1" applyBorder="1" applyAlignment="1">
      <alignment horizontal="center" vertical="center" wrapText="1"/>
    </xf>
    <xf numFmtId="172" fontId="15" fillId="47" borderId="10" xfId="0" applyNumberFormat="1" applyFont="1" applyFill="1" applyBorder="1" applyAlignment="1">
      <alignment horizontal="center" vertical="center"/>
    </xf>
    <xf numFmtId="172" fontId="8" fillId="47" borderId="0" xfId="0" applyNumberFormat="1" applyFont="1" applyFill="1" applyBorder="1" applyAlignment="1">
      <alignment horizontal="center" vertical="center"/>
    </xf>
    <xf numFmtId="172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72" fontId="2" fillId="47" borderId="10" xfId="0" applyNumberFormat="1" applyFont="1" applyFill="1" applyBorder="1" applyAlignment="1">
      <alignment horizontal="center" vertical="center"/>
    </xf>
    <xf numFmtId="172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72" fontId="2" fillId="6" borderId="10" xfId="0" applyNumberFormat="1" applyFont="1" applyFill="1" applyBorder="1" applyAlignment="1">
      <alignment horizontal="center" vertical="center" wrapText="1"/>
    </xf>
    <xf numFmtId="172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72" fontId="2" fillId="49" borderId="10" xfId="0" applyNumberFormat="1" applyFont="1" applyFill="1" applyBorder="1" applyAlignment="1">
      <alignment horizontal="center" vertical="center" shrinkToFit="1"/>
    </xf>
    <xf numFmtId="172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72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72" fontId="2" fillId="0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72" fontId="10" fillId="0" borderId="0" xfId="0" applyNumberFormat="1" applyFont="1" applyAlignment="1">
      <alignment/>
    </xf>
    <xf numFmtId="172" fontId="8" fillId="5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72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72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4" fillId="0" borderId="0" xfId="0" applyFont="1" applyAlignment="1">
      <alignment/>
    </xf>
    <xf numFmtId="172" fontId="64" fillId="0" borderId="0" xfId="0" applyNumberFormat="1" applyFont="1" applyAlignment="1">
      <alignment/>
    </xf>
    <xf numFmtId="0" fontId="65" fillId="0" borderId="0" xfId="0" applyFont="1" applyAlignment="1">
      <alignment/>
    </xf>
    <xf numFmtId="172" fontId="65" fillId="0" borderId="0" xfId="0" applyNumberFormat="1" applyFont="1" applyAlignment="1">
      <alignment/>
    </xf>
    <xf numFmtId="172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72" fontId="67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675"/>
          <c:w val="0.3785"/>
          <c:h val="0.4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66675"/>
          <c:w val="0.909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"/>
          <c:w val="0.367"/>
          <c:h val="0.412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"/>
          <c:y val="0.7595"/>
          <c:w val="0.955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5"/>
          <c:y val="0.27025"/>
          <c:w val="0.726"/>
          <c:h val="0.667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51015521"/>
        <c:axId val="56486506"/>
      </c:line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15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275"/>
          <c:y val="0.93375"/>
          <c:w val="0.8322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"/>
          <c:y val="0.255"/>
          <c:w val="0.37375"/>
          <c:h val="0.34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04075"/>
          <c:w val="0.2935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7"/>
          <c:y val="-0.0047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75"/>
          <c:y val="0.1525"/>
          <c:w val="0.37775"/>
          <c:h val="0.4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'!$B$87:$B$93</c:f>
              <c:strCache/>
            </c:strRef>
          </c:cat>
          <c:val>
            <c:numRef>
              <c:f>'квітень 2020 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5"/>
          <c:y val="0.70475"/>
          <c:w val="0.9072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85"/>
          <c:y val="0.26"/>
          <c:w val="0.367"/>
          <c:h val="0.412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'!$AM$20:$AM$27</c:f>
              <c:strCache/>
            </c:strRef>
          </c:cat>
          <c:val>
            <c:numRef>
              <c:f>'квітень 2020 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75"/>
          <c:y val="0.7595"/>
          <c:w val="0.955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325"/>
          <c:y val="0.22675"/>
          <c:w val="0.72175"/>
          <c:h val="0.7087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2020 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2020 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2020 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2020 '!$D$8:$AH$8</c:f>
              <c:numCache/>
            </c:numRef>
          </c:val>
          <c:smooth val="0"/>
        </c:ser>
        <c:marker val="1"/>
        <c:axId val="38616507"/>
        <c:axId val="12004244"/>
      </c:line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16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75"/>
          <c:y val="0.935"/>
          <c:w val="0.831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8"/>
          <c:y val="-0.021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"/>
          <c:w val="0.37325"/>
          <c:h val="0.34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2020 '!$B$9:$B$16</c:f>
              <c:strCache/>
            </c:strRef>
          </c:cat>
          <c:val>
            <c:numRef>
              <c:f>'квітень 2020 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04075"/>
          <c:w val="0.293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"/>
          <c:w val="0.36725"/>
          <c:h val="0.412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25"/>
          <c:y val="0.79375"/>
          <c:w val="0.957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2395"/>
          <c:w val="0.7655"/>
          <c:h val="0.7162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61521677"/>
        <c:axId val="16824182"/>
      </c:line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21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5"/>
          <c:y val="0.93375"/>
          <c:w val="0.812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775"/>
          <c:y val="0.26075"/>
          <c:w val="0.37375"/>
          <c:h val="0.34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"/>
          <c:y val="0.01625"/>
          <c:w val="0.31275"/>
          <c:h val="0.8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675"/>
          <c:w val="0.3785"/>
          <c:h val="0.4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25"/>
          <c:y val="0.675"/>
          <c:w val="0.909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"/>
          <c:w val="0.36725"/>
          <c:h val="0.412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25"/>
          <c:y val="0.79375"/>
          <c:w val="0.957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5"/>
          <c:y val="0.4635"/>
          <c:w val="0.728"/>
          <c:h val="0.490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17199911"/>
        <c:axId val="20581472"/>
      </c:line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99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175"/>
          <c:y val="0.93375"/>
          <c:w val="0.812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5"/>
          <c:y val="0.255"/>
          <c:w val="0.37375"/>
          <c:h val="0.34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"/>
          <c:y val="0.035"/>
          <c:w val="0.31275"/>
          <c:h val="0.8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325"/>
          <c:y val="-0.0047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25"/>
          <c:y val="0.1525"/>
          <c:w val="0.378"/>
          <c:h val="0.4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"/>
          <c:y val="0.70475"/>
          <c:w val="0.91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85725</xdr:rowOff>
    </xdr:from>
    <xdr:to>
      <xdr:col>17</xdr:col>
      <xdr:colOff>76200</xdr:colOff>
      <xdr:row>126</xdr:row>
      <xdr:rowOff>47625</xdr:rowOff>
    </xdr:to>
    <xdr:graphicFrame>
      <xdr:nvGraphicFramePr>
        <xdr:cNvPr id="1" name="Диаграмма 1"/>
        <xdr:cNvGraphicFramePr/>
      </xdr:nvGraphicFramePr>
      <xdr:xfrm>
        <a:off x="352425" y="16125825"/>
        <a:ext cx="111442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76200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6116300"/>
        <a:ext cx="92202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47625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27742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2774275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85725</xdr:rowOff>
    </xdr:from>
    <xdr:to>
      <xdr:col>17</xdr:col>
      <xdr:colOff>76200</xdr:colOff>
      <xdr:row>128</xdr:row>
      <xdr:rowOff>47625</xdr:rowOff>
    </xdr:to>
    <xdr:graphicFrame>
      <xdr:nvGraphicFramePr>
        <xdr:cNvPr id="1" name="Диаграмма 1"/>
        <xdr:cNvGraphicFramePr/>
      </xdr:nvGraphicFramePr>
      <xdr:xfrm>
        <a:off x="352425" y="19030950"/>
        <a:ext cx="111442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76200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9021425"/>
        <a:ext cx="92202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47625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567940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5650825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85725</xdr:rowOff>
    </xdr:from>
    <xdr:to>
      <xdr:col>25</xdr:col>
      <xdr:colOff>76200</xdr:colOff>
      <xdr:row>128</xdr:row>
      <xdr:rowOff>47625</xdr:rowOff>
    </xdr:to>
    <xdr:graphicFrame>
      <xdr:nvGraphicFramePr>
        <xdr:cNvPr id="1" name="Диаграмма 1"/>
        <xdr:cNvGraphicFramePr/>
      </xdr:nvGraphicFramePr>
      <xdr:xfrm>
        <a:off x="352425" y="20878800"/>
        <a:ext cx="134016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76200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0869275"/>
        <a:ext cx="103346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47625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527250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7508200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96</xdr:row>
      <xdr:rowOff>85725</xdr:rowOff>
    </xdr:from>
    <xdr:to>
      <xdr:col>25</xdr:col>
      <xdr:colOff>76200</xdr:colOff>
      <xdr:row>129</xdr:row>
      <xdr:rowOff>47625</xdr:rowOff>
    </xdr:to>
    <xdr:graphicFrame>
      <xdr:nvGraphicFramePr>
        <xdr:cNvPr id="1" name="Диаграмма 1"/>
        <xdr:cNvGraphicFramePr/>
      </xdr:nvGraphicFramePr>
      <xdr:xfrm>
        <a:off x="352425" y="22307550"/>
        <a:ext cx="128778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96</xdr:row>
      <xdr:rowOff>76200</xdr:rowOff>
    </xdr:from>
    <xdr:to>
      <xdr:col>41</xdr:col>
      <xdr:colOff>523875</xdr:colOff>
      <xdr:row>129</xdr:row>
      <xdr:rowOff>76200</xdr:rowOff>
    </xdr:to>
    <xdr:graphicFrame>
      <xdr:nvGraphicFramePr>
        <xdr:cNvPr id="2" name="Диаграмма 4"/>
        <xdr:cNvGraphicFramePr/>
      </xdr:nvGraphicFramePr>
      <xdr:xfrm>
        <a:off x="13344525" y="22298025"/>
        <a:ext cx="1008697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47625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956000"/>
        <a:ext cx="129159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131</xdr:row>
      <xdr:rowOff>38100</xdr:rowOff>
    </xdr:from>
    <xdr:to>
      <xdr:col>41</xdr:col>
      <xdr:colOff>581025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3344525" y="28936950"/>
        <a:ext cx="10144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4236" ySplit="2256" topLeftCell="W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AF18" sqref="AF1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7.25">
      <c r="B3" s="75" t="s">
        <v>66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">
      <c r="B4" s="5" t="s">
        <v>0</v>
      </c>
      <c r="AA4" s="6" t="s">
        <v>1</v>
      </c>
    </row>
    <row r="5" spans="2:27" ht="69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27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7.7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2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7.7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2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42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27.7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7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1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5.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5.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2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4236" ySplit="2256" topLeftCell="V11" activePane="bottomRight" state="split"/>
      <selection pane="topLeft" activeCell="AB83" sqref="AB83"/>
      <selection pane="topRight" activeCell="AA1" sqref="AA1:AA16384"/>
      <selection pane="bottomLeft" activeCell="B92" sqref="B92"/>
      <selection pane="bottomRight" activeCell="AM8" sqref="AM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7.25">
      <c r="B3" s="75" t="s">
        <v>69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">
      <c r="B4" s="5" t="s">
        <v>0</v>
      </c>
      <c r="Z4" s="6" t="s">
        <v>1</v>
      </c>
    </row>
    <row r="5" spans="2:26" ht="69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27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7.7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2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7.7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2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42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27.7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69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7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1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5.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5.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2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view="pageBreakPreview" zoomScale="75" zoomScaleNormal="40" zoomScaleSheetLayoutView="75" zoomScalePageLayoutView="0" workbookViewId="0" topLeftCell="B1">
      <pane xSplit="3360" ySplit="2244" topLeftCell="V82" activePane="bottomRight" state="split"/>
      <selection pane="topLeft" activeCell="B1" sqref="B1"/>
      <selection pane="bottomLeft" activeCell="B6" sqref="B6"/>
      <selection pane="topRight" activeCell="C1" sqref="C1"/>
      <selection pane="bottomRight" activeCell="AK88" sqref="AK8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7.25">
      <c r="B3" s="75" t="s">
        <v>72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">
      <c r="AJ4" s="6" t="s">
        <v>1</v>
      </c>
    </row>
    <row r="5" spans="2:36" ht="69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27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7.7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2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7.7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2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2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27.7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69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7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5.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5.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2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">
      <c r="A94" s="5"/>
      <c r="B94" s="5" t="s">
        <v>71</v>
      </c>
      <c r="C94" s="62">
        <f aca="true" t="shared" si="30" ref="C94:AJ94">C18-C85</f>
        <v>0</v>
      </c>
      <c r="D94" s="62"/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/>
      <c r="K94" s="62"/>
      <c r="L94" s="62"/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/>
      <c r="R94" s="62"/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/>
      <c r="Y94" s="62"/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/>
      <c r="AF94" s="62"/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4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tabSelected="1" view="pageBreakPreview" zoomScale="75" zoomScaleNormal="40" zoomScaleSheetLayoutView="75" zoomScalePageLayoutView="0" workbookViewId="0" topLeftCell="B1">
      <pane xSplit="3216" ySplit="2292" topLeftCell="C1" activePane="bottomRight" state="split"/>
      <selection pane="topLeft" activeCell="B84" sqref="B84"/>
      <selection pane="topRight" activeCell="B1" sqref="B1"/>
      <selection pane="bottomLeft" activeCell="B6" sqref="B6"/>
      <selection pane="bottomRight" activeCell="AJ76" sqref="AJ75:AJ85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7.57421875" style="5" customWidth="1"/>
    <col min="5" max="5" width="7.7109375" style="5" customWidth="1"/>
    <col min="6" max="6" width="7.8515625" style="5" customWidth="1"/>
    <col min="7" max="7" width="4.140625" style="5" customWidth="1"/>
    <col min="8" max="8" width="3.421875" style="5" customWidth="1"/>
    <col min="9" max="9" width="8.7109375" style="5" customWidth="1"/>
    <col min="10" max="10" width="7.00390625" style="5" customWidth="1"/>
    <col min="11" max="11" width="6.421875" style="5" customWidth="1"/>
    <col min="12" max="12" width="7.421875" style="5" customWidth="1"/>
    <col min="13" max="13" width="8.7109375" style="5" customWidth="1"/>
    <col min="14" max="14" width="4.00390625" style="5" customWidth="1"/>
    <col min="15" max="15" width="3.140625" style="5" customWidth="1"/>
    <col min="16" max="16" width="8.7109375" style="5" customWidth="1"/>
    <col min="17" max="18" width="8.28125" style="5" customWidth="1"/>
    <col min="19" max="20" width="8.7109375" style="5" customWidth="1"/>
    <col min="21" max="21" width="3.57421875" style="5" customWidth="1"/>
    <col min="22" max="22" width="3.421875" style="5" customWidth="1"/>
    <col min="23" max="23" width="3.57421875" style="5" customWidth="1"/>
    <col min="24" max="24" width="8.7109375" style="5" customWidth="1"/>
    <col min="25" max="25" width="9.8515625" style="5" customWidth="1"/>
    <col min="26" max="27" width="8.7109375" style="5" customWidth="1"/>
    <col min="28" max="29" width="4.00390625" style="5" customWidth="1"/>
    <col min="30" max="31" width="8.7109375" style="5" customWidth="1"/>
    <col min="32" max="32" width="8.28125" style="5" customWidth="1"/>
    <col min="33" max="33" width="8.7109375" style="5" customWidth="1"/>
    <col min="34" max="34" width="5.4218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7.25">
      <c r="B3" s="75" t="s">
        <v>75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">
      <c r="AJ4" s="6" t="s">
        <v>1</v>
      </c>
    </row>
    <row r="5" spans="2:36" ht="69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27">
      <c r="B6" s="71" t="s">
        <v>73</v>
      </c>
      <c r="C6" s="15">
        <f>SUM(E6:AH6)</f>
        <v>0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">
      <c r="B7" s="71" t="s">
        <v>74</v>
      </c>
      <c r="C7" s="15">
        <f>SUM(E7:AH7)</f>
        <v>0</v>
      </c>
      <c r="D7" s="15"/>
      <c r="E7" s="21"/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">
      <c r="B8" s="23" t="s">
        <v>8</v>
      </c>
      <c r="C8" s="24">
        <f>SUM(E8:AI8)</f>
        <v>0</v>
      </c>
      <c r="D8" s="25">
        <f aca="true" t="shared" si="0" ref="D8:AH8">SUM(D9:D16)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">
      <c r="B9" s="71" t="s">
        <v>9</v>
      </c>
      <c r="C9" s="28">
        <f>SUM(D9:AH9)</f>
        <v>0</v>
      </c>
      <c r="D9" s="28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30"/>
      <c r="AA9" s="30"/>
      <c r="AB9" s="22"/>
      <c r="AC9" s="30"/>
      <c r="AD9" s="22"/>
      <c r="AE9" s="22"/>
      <c r="AF9" s="22"/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0</v>
      </c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0</v>
      </c>
      <c r="D11" s="28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0"/>
      <c r="AA11" s="30"/>
      <c r="AB11" s="22"/>
      <c r="AC11" s="30"/>
      <c r="AD11" s="22"/>
      <c r="AE11" s="22"/>
      <c r="AF11" s="22"/>
      <c r="AG11" s="22"/>
      <c r="AH11" s="22"/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">
      <c r="B12" s="71" t="s">
        <v>12</v>
      </c>
      <c r="C12" s="28">
        <f t="shared" si="1"/>
        <v>0</v>
      </c>
      <c r="D12" s="28"/>
      <c r="E12" s="2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30"/>
      <c r="AA12" s="30"/>
      <c r="AB12" s="22"/>
      <c r="AC12" s="30"/>
      <c r="AD12" s="22"/>
      <c r="AE12" s="22"/>
      <c r="AF12" s="22"/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">
      <c r="B13" s="71" t="s">
        <v>13</v>
      </c>
      <c r="C13" s="28">
        <f t="shared" si="1"/>
        <v>0</v>
      </c>
      <c r="D13" s="28"/>
      <c r="E13" s="29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30"/>
      <c r="AA13" s="30"/>
      <c r="AB13" s="22"/>
      <c r="AC13" s="22"/>
      <c r="AD13" s="22"/>
      <c r="AE13" s="22"/>
      <c r="AF13" s="22"/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">
      <c r="B14" s="71" t="s">
        <v>14</v>
      </c>
      <c r="C14" s="28">
        <f t="shared" si="1"/>
        <v>0</v>
      </c>
      <c r="D14" s="28"/>
      <c r="E14" s="29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0"/>
      <c r="AA14" s="30"/>
      <c r="AB14" s="22"/>
      <c r="AC14" s="30"/>
      <c r="AD14" s="22"/>
      <c r="AE14" s="22"/>
      <c r="AF14" s="22"/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0</v>
      </c>
      <c r="D15" s="28"/>
      <c r="E15" s="2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30"/>
      <c r="AA15" s="30"/>
      <c r="AB15" s="22"/>
      <c r="AC15" s="30"/>
      <c r="AD15" s="22"/>
      <c r="AE15" s="22"/>
      <c r="AF15" s="22"/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0</v>
      </c>
      <c r="D16" s="28"/>
      <c r="E16" s="2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30"/>
      <c r="AA16" s="30"/>
      <c r="AB16" s="22"/>
      <c r="AC16" s="30"/>
      <c r="AD16" s="22"/>
      <c r="AE16" s="22"/>
      <c r="AF16" s="22"/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0</v>
      </c>
      <c r="D17" s="38">
        <f>SUM(D6:D8)</f>
        <v>0</v>
      </c>
      <c r="E17" s="38">
        <f aca="true" t="shared" si="2" ref="E17:AH17">SUM(E6:E8)</f>
        <v>0</v>
      </c>
      <c r="F17" s="38">
        <f t="shared" si="2"/>
        <v>0</v>
      </c>
      <c r="G17" s="38">
        <f t="shared" si="2"/>
        <v>0</v>
      </c>
      <c r="H17" s="38">
        <f t="shared" si="2"/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0</v>
      </c>
      <c r="P17" s="38">
        <f t="shared" si="2"/>
        <v>0</v>
      </c>
      <c r="Q17" s="38">
        <f t="shared" si="2"/>
        <v>0</v>
      </c>
      <c r="R17" s="38">
        <f t="shared" si="2"/>
        <v>0</v>
      </c>
      <c r="S17" s="38">
        <f t="shared" si="2"/>
        <v>0</v>
      </c>
      <c r="T17" s="38">
        <f t="shared" si="2"/>
        <v>0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0</v>
      </c>
      <c r="Y17" s="38">
        <f t="shared" si="2"/>
        <v>0</v>
      </c>
      <c r="Z17" s="38">
        <f t="shared" si="2"/>
        <v>0</v>
      </c>
      <c r="AA17" s="38">
        <f t="shared" si="2"/>
        <v>0</v>
      </c>
      <c r="AB17" s="38">
        <f t="shared" si="2"/>
        <v>0</v>
      </c>
      <c r="AC17" s="38">
        <f t="shared" si="2"/>
        <v>0</v>
      </c>
      <c r="AD17" s="38">
        <f t="shared" si="2"/>
        <v>0</v>
      </c>
      <c r="AE17" s="38">
        <f t="shared" si="2"/>
        <v>0</v>
      </c>
      <c r="AF17" s="38">
        <f t="shared" si="2"/>
        <v>0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">
      <c r="B18" s="39" t="s">
        <v>18</v>
      </c>
      <c r="C18" s="40">
        <f>C19+C23+C29+C32+C33+C35+C36+C41+C45+C49+C52+C56+C66+C73+C79+C80+C85+C31+C69+C77+C75+C76+C81+C82+C84+C72+C34+C62+C78+C64+C83</f>
        <v>37538.972</v>
      </c>
      <c r="D18" s="40">
        <f aca="true" t="shared" si="3" ref="D18:AJ18">D19+D23+D29+D32+D33+D35+D36+D41+D45+D49+D52+D56+D66+D73+D79+D80+D85+D31+D69+D77+D75+D76+D81+D82+D84+D72+D34+D62+D78+D64+D83</f>
        <v>1243.58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0</v>
      </c>
      <c r="AB18" s="40">
        <f t="shared" si="3"/>
        <v>0</v>
      </c>
      <c r="AC18" s="40">
        <f t="shared" si="3"/>
        <v>0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1243.58</v>
      </c>
      <c r="AK18" s="41">
        <f aca="true" t="shared" si="4" ref="AK18:AK81">AJ18-C18</f>
        <v>-36295.392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">
      <c r="A19" s="1">
        <v>10116</v>
      </c>
      <c r="B19" s="42" t="s">
        <v>19</v>
      </c>
      <c r="C19" s="43">
        <f aca="true" t="shared" si="5" ref="C19:AJ19">SUM(C20:C22)</f>
        <v>5582.009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0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 t="shared" si="5"/>
        <v>0</v>
      </c>
      <c r="AA19" s="43">
        <f t="shared" si="5"/>
        <v>0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0</v>
      </c>
      <c r="AK19" s="41">
        <f t="shared" si="4"/>
        <v>-5582.009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">
      <c r="B20" s="44" t="s">
        <v>20</v>
      </c>
      <c r="C20" s="45">
        <v>3127.341</v>
      </c>
      <c r="D20" s="45"/>
      <c r="E20" s="17"/>
      <c r="F20" s="17"/>
      <c r="G20" s="17"/>
      <c r="H20" s="17"/>
      <c r="I20" s="17"/>
      <c r="J20" s="17"/>
      <c r="K20" s="17"/>
      <c r="L20" s="17"/>
      <c r="M20" s="22"/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2"/>
      <c r="AE20" s="22"/>
      <c r="AF20" s="22"/>
      <c r="AG20" s="22"/>
      <c r="AH20" s="17"/>
      <c r="AI20" s="17"/>
      <c r="AJ20" s="17">
        <f>SUM(D20:AI20)</f>
        <v>0</v>
      </c>
      <c r="AK20" s="41">
        <f t="shared" si="4"/>
        <v>-3127.341</v>
      </c>
      <c r="AL20" s="7"/>
      <c r="AM20" s="66" t="s">
        <v>21</v>
      </c>
      <c r="AN20" s="67">
        <f>AJ19</f>
        <v>0</v>
      </c>
      <c r="AO20" s="73"/>
      <c r="AP20" s="8"/>
    </row>
    <row r="21" spans="2:42" ht="15">
      <c r="B21" s="44" t="s">
        <v>22</v>
      </c>
      <c r="C21" s="45">
        <v>396.668</v>
      </c>
      <c r="D21" s="45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0</v>
      </c>
      <c r="AK21" s="41">
        <f t="shared" si="4"/>
        <v>-396.668</v>
      </c>
      <c r="AL21" s="7"/>
      <c r="AM21" s="66" t="s">
        <v>23</v>
      </c>
      <c r="AN21" s="67">
        <f>AJ23</f>
        <v>0</v>
      </c>
      <c r="AO21" s="73"/>
      <c r="AP21" s="8"/>
    </row>
    <row r="22" spans="2:42" ht="15">
      <c r="B22" s="44" t="s">
        <v>24</v>
      </c>
      <c r="C22" s="45">
        <v>2058</v>
      </c>
      <c r="D22" s="4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f>SUM(D22:AI22)</f>
        <v>0</v>
      </c>
      <c r="AK22" s="41">
        <f t="shared" si="4"/>
        <v>-2058</v>
      </c>
      <c r="AL22" s="7"/>
      <c r="AM22" s="66" t="s">
        <v>25</v>
      </c>
      <c r="AN22" s="67">
        <f>$AJ$29+$AJ$31</f>
        <v>0</v>
      </c>
      <c r="AO22" s="73"/>
      <c r="AP22" s="8"/>
    </row>
    <row r="23" spans="1:49" s="1" customFormat="1" ht="15">
      <c r="A23" s="1">
        <v>7000</v>
      </c>
      <c r="B23" s="42" t="s">
        <v>67</v>
      </c>
      <c r="C23" s="43">
        <f aca="true" t="shared" si="6" ref="C23:AJ23">SUM(C24:C28)</f>
        <v>19406.683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0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0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0</v>
      </c>
      <c r="AK23" s="41">
        <f t="shared" si="4"/>
        <v>-19406.683</v>
      </c>
      <c r="AL23" s="2"/>
      <c r="AM23" s="66" t="s">
        <v>26</v>
      </c>
      <c r="AN23" s="67">
        <f>$AJ$32+$AJ$33+$AJ$36+$AJ$41+$AJ$45+$AJ$35+$AJ$34</f>
        <v>0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">
      <c r="B24" s="44" t="s">
        <v>20</v>
      </c>
      <c r="C24" s="45">
        <v>11496.612</v>
      </c>
      <c r="D24" s="45"/>
      <c r="E24" s="17"/>
      <c r="F24" s="17"/>
      <c r="G24" s="17"/>
      <c r="H24" s="17"/>
      <c r="I24" s="17"/>
      <c r="J24" s="17"/>
      <c r="K24" s="17"/>
      <c r="L24" s="17"/>
      <c r="M24" s="17"/>
      <c r="N24" s="2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0</v>
      </c>
      <c r="AK24" s="41">
        <f t="shared" si="4"/>
        <v>-11496.612</v>
      </c>
      <c r="AL24" s="7"/>
      <c r="AM24" s="66" t="s">
        <v>27</v>
      </c>
      <c r="AN24" s="67">
        <f>$AJ$66+$AJ$69+$AJ$76+$AJ$62+$AJ$64</f>
        <v>0</v>
      </c>
      <c r="AO24" s="73"/>
      <c r="AP24" s="8"/>
    </row>
    <row r="25" spans="2:42" ht="15">
      <c r="B25" s="44" t="s">
        <v>28</v>
      </c>
      <c r="C25" s="45">
        <v>13.76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</v>
      </c>
      <c r="AK25" s="41">
        <f t="shared" si="4"/>
        <v>-13.76</v>
      </c>
      <c r="AL25" s="7"/>
      <c r="AM25" s="66" t="s">
        <v>29</v>
      </c>
      <c r="AN25" s="67">
        <f>$AJ$52</f>
        <v>0</v>
      </c>
      <c r="AO25" s="73"/>
      <c r="AP25" s="8"/>
    </row>
    <row r="26" spans="2:42" ht="15">
      <c r="B26" s="44" t="s">
        <v>30</v>
      </c>
      <c r="C26" s="45">
        <v>1479.4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-1479.4</v>
      </c>
      <c r="AL26" s="7"/>
      <c r="AM26" s="66" t="s">
        <v>31</v>
      </c>
      <c r="AN26" s="67">
        <f>$AJ$56</f>
        <v>0</v>
      </c>
      <c r="AO26" s="73"/>
      <c r="AP26" s="8"/>
    </row>
    <row r="27" spans="2:42" ht="15">
      <c r="B27" s="44" t="s">
        <v>22</v>
      </c>
      <c r="C27" s="45">
        <v>4662.571</v>
      </c>
      <c r="D27" s="45"/>
      <c r="E27" s="17"/>
      <c r="F27" s="17"/>
      <c r="G27" s="17"/>
      <c r="H27" s="17"/>
      <c r="I27" s="17"/>
      <c r="J27" s="17"/>
      <c r="K27" s="17"/>
      <c r="L27" s="17"/>
      <c r="M27" s="17"/>
      <c r="N27" s="2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2"/>
      <c r="AE27" s="22"/>
      <c r="AF27" s="22"/>
      <c r="AG27" s="22"/>
      <c r="AH27" s="17"/>
      <c r="AI27" s="17"/>
      <c r="AJ27" s="17">
        <f>SUM(D27:AI27)</f>
        <v>0</v>
      </c>
      <c r="AK27" s="41">
        <f t="shared" si="4"/>
        <v>-4662.571</v>
      </c>
      <c r="AL27" s="7"/>
      <c r="AM27" s="66" t="s">
        <v>32</v>
      </c>
      <c r="AN27" s="67">
        <f>$AJ$49+$AJ$73+$AJ$79+$AJ$80+$AJ$85+$AJ$75+$AJ$77+$AJ$81+$AJ$82+$AJ$84+$AJ$78+$AJ$83</f>
        <v>1243.58</v>
      </c>
      <c r="AO27" s="73"/>
      <c r="AP27" s="8"/>
    </row>
    <row r="28" spans="2:42" ht="15">
      <c r="B28" s="44" t="s">
        <v>24</v>
      </c>
      <c r="C28" s="45">
        <v>1754.34</v>
      </c>
      <c r="D28" s="4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f>SUM(D28:AI28)</f>
        <v>0</v>
      </c>
      <c r="AK28" s="41">
        <f t="shared" si="4"/>
        <v>-1754.34</v>
      </c>
      <c r="AL28" s="7"/>
      <c r="AM28" s="68"/>
      <c r="AN28" s="69"/>
      <c r="AO28" s="73"/>
      <c r="AP28" s="8"/>
    </row>
    <row r="29" spans="2:42" ht="27.75">
      <c r="B29" s="42" t="s">
        <v>33</v>
      </c>
      <c r="C29" s="43">
        <f>C30</f>
        <v>858.207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0</v>
      </c>
      <c r="AK29" s="41">
        <f t="shared" si="4"/>
        <v>-858.207</v>
      </c>
      <c r="AL29" s="7"/>
      <c r="AM29" s="73"/>
      <c r="AN29" s="74"/>
      <c r="AO29" s="73"/>
      <c r="AP29" s="8"/>
    </row>
    <row r="30" spans="2:41" ht="15">
      <c r="B30" s="47" t="s">
        <v>34</v>
      </c>
      <c r="C30" s="34">
        <v>858.207</v>
      </c>
      <c r="D30" s="3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0</v>
      </c>
      <c r="AK30" s="41">
        <f t="shared" si="4"/>
        <v>-858.207</v>
      </c>
      <c r="AM30" s="73"/>
      <c r="AN30" s="74"/>
      <c r="AO30" s="73"/>
    </row>
    <row r="31" spans="2:40" ht="42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aca="true" t="shared" si="8" ref="AJ30:AJ35">SUM(E31:AI31)</f>
        <v>0</v>
      </c>
      <c r="AK31" s="41">
        <f t="shared" si="4"/>
        <v>0</v>
      </c>
      <c r="AN31" s="48"/>
    </row>
    <row r="32" spans="1:49" s="1" customFormat="1" ht="27.75">
      <c r="A32" s="1" t="s">
        <v>36</v>
      </c>
      <c r="B32" s="42" t="s">
        <v>37</v>
      </c>
      <c r="C32" s="43">
        <v>708.257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>
        <f>SUM(D32:AI32)</f>
        <v>0</v>
      </c>
      <c r="AK32" s="41">
        <f t="shared" si="4"/>
        <v>-708.257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2">
      <c r="B33" s="42" t="s">
        <v>38</v>
      </c>
      <c r="C33" s="43">
        <v>287.55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-287.55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60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-60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2">
      <c r="B35" s="42" t="s">
        <v>40</v>
      </c>
      <c r="C35" s="43">
        <v>143.3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0</v>
      </c>
      <c r="AK35" s="41">
        <f t="shared" si="4"/>
        <v>-143.3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">
      <c r="B36" s="42" t="s">
        <v>41</v>
      </c>
      <c r="C36" s="43">
        <f aca="true" t="shared" si="9" ref="C36:AJ36">SUM(C37:C40)</f>
        <v>817.195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0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0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0</v>
      </c>
      <c r="AK36" s="41">
        <f t="shared" si="4"/>
        <v>-817.195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">
      <c r="B37" s="44" t="s">
        <v>20</v>
      </c>
      <c r="C37" s="45">
        <v>707.035</v>
      </c>
      <c r="D37" s="45"/>
      <c r="E37" s="17"/>
      <c r="F37" s="17"/>
      <c r="G37" s="17"/>
      <c r="H37" s="17"/>
      <c r="I37" s="17"/>
      <c r="J37" s="17"/>
      <c r="K37" s="17"/>
      <c r="L37" s="17"/>
      <c r="M37" s="17"/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0</v>
      </c>
      <c r="AK37" s="41">
        <f t="shared" si="4"/>
        <v>-707.035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-1.815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">
      <c r="B39" s="44" t="s">
        <v>22</v>
      </c>
      <c r="C39" s="45">
        <v>85.964</v>
      </c>
      <c r="D39" s="4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0</v>
      </c>
      <c r="AK39" s="41">
        <f t="shared" si="4"/>
        <v>-85.964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">
      <c r="B40" s="44" t="s">
        <v>24</v>
      </c>
      <c r="C40" s="45">
        <v>22.381</v>
      </c>
      <c r="D40" s="4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0</v>
      </c>
      <c r="AK40" s="41">
        <f t="shared" si="4"/>
        <v>-22.381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">
      <c r="B41" s="42" t="s">
        <v>42</v>
      </c>
      <c r="C41" s="43">
        <f aca="true" t="shared" si="10" ref="C41:AJ41">SUM(C42:C44)</f>
        <v>304.52099999999996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0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0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0</v>
      </c>
      <c r="AK41" s="41">
        <f t="shared" si="4"/>
        <v>-304.52099999999996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">
      <c r="B42" s="44" t="s">
        <v>20</v>
      </c>
      <c r="C42" s="45">
        <v>264.727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/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0</v>
      </c>
      <c r="AK42" s="41">
        <f t="shared" si="4"/>
        <v>-264.727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">
      <c r="B43" s="44" t="s">
        <v>22</v>
      </c>
      <c r="C43" s="45">
        <v>27.498</v>
      </c>
      <c r="D43" s="45"/>
      <c r="E43" s="17"/>
      <c r="F43" s="17"/>
      <c r="G43" s="17"/>
      <c r="H43" s="17"/>
      <c r="I43" s="17"/>
      <c r="J43" s="17"/>
      <c r="K43" s="17"/>
      <c r="L43" s="17"/>
      <c r="M43" s="17"/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</v>
      </c>
      <c r="AK43" s="41">
        <f t="shared" si="4"/>
        <v>-27.498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">
      <c r="B44" s="44" t="s">
        <v>24</v>
      </c>
      <c r="C44" s="45">
        <v>12.296</v>
      </c>
      <c r="D44" s="4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0</v>
      </c>
      <c r="AK44" s="41">
        <f t="shared" si="4"/>
        <v>-12.296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">
      <c r="B45" s="42" t="s">
        <v>43</v>
      </c>
      <c r="C45" s="43">
        <f aca="true" t="shared" si="11" ref="C45:AH45">SUM(C46:C48)</f>
        <v>195.191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0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0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0</v>
      </c>
      <c r="AK45" s="41">
        <f t="shared" si="4"/>
        <v>-195.191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">
      <c r="B46" s="44" t="s">
        <v>20</v>
      </c>
      <c r="C46" s="45">
        <v>176.916</v>
      </c>
      <c r="D46" s="45"/>
      <c r="E46" s="17"/>
      <c r="F46" s="17"/>
      <c r="G46" s="17"/>
      <c r="H46" s="17"/>
      <c r="I46" s="17"/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0</v>
      </c>
      <c r="AK46" s="41">
        <f t="shared" si="4"/>
        <v>-176.916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">
      <c r="B47" s="44" t="s">
        <v>22</v>
      </c>
      <c r="C47" s="45">
        <v>9.205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-9.205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">
      <c r="B48" s="44" t="s">
        <v>24</v>
      </c>
      <c r="C48" s="45">
        <v>9.07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-9.07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">
      <c r="A49" s="1">
        <v>90501</v>
      </c>
      <c r="B49" s="42" t="s">
        <v>44</v>
      </c>
      <c r="C49" s="43">
        <f>C50+C51</f>
        <v>38.973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0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0</v>
      </c>
      <c r="AK49" s="41">
        <f t="shared" si="4"/>
        <v>-38.973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">
      <c r="B50" s="44" t="s">
        <v>20</v>
      </c>
      <c r="C50" s="34">
        <v>12.842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-12.842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">
      <c r="B51" s="44" t="s">
        <v>34</v>
      </c>
      <c r="C51" s="34">
        <v>26.131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0</v>
      </c>
      <c r="AK51" s="41">
        <f t="shared" si="4"/>
        <v>-26.131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">
      <c r="A52" s="1">
        <v>110000</v>
      </c>
      <c r="B52" s="42" t="s">
        <v>45</v>
      </c>
      <c r="C52" s="43">
        <f aca="true" t="shared" si="13" ref="C52:AJ52">SUM(C53:C55)</f>
        <v>1175.589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0</v>
      </c>
      <c r="H52" s="43">
        <f t="shared" si="13"/>
        <v>0</v>
      </c>
      <c r="I52" s="43">
        <f t="shared" si="13"/>
        <v>0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0</v>
      </c>
      <c r="O52" s="43">
        <f t="shared" si="13"/>
        <v>0</v>
      </c>
      <c r="P52" s="43">
        <f t="shared" si="13"/>
        <v>0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0</v>
      </c>
      <c r="U52" s="43">
        <f t="shared" si="13"/>
        <v>0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0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0</v>
      </c>
      <c r="AK52" s="41">
        <f t="shared" si="4"/>
        <v>-1175.589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">
      <c r="B53" s="44" t="s">
        <v>20</v>
      </c>
      <c r="C53" s="45">
        <v>773.635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/>
      <c r="O53" s="17"/>
      <c r="P53" s="17"/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/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0</v>
      </c>
      <c r="AK53" s="41">
        <f t="shared" si="4"/>
        <v>-773.635</v>
      </c>
    </row>
    <row r="54" spans="2:37" ht="15">
      <c r="B54" s="44" t="s">
        <v>22</v>
      </c>
      <c r="C54" s="45">
        <v>238.94</v>
      </c>
      <c r="D54" s="45"/>
      <c r="E54" s="17"/>
      <c r="F54" s="17"/>
      <c r="G54" s="17"/>
      <c r="H54" s="17"/>
      <c r="I54" s="17"/>
      <c r="J54" s="17"/>
      <c r="K54" s="17"/>
      <c r="L54" s="17"/>
      <c r="M54" s="17"/>
      <c r="N54" s="22"/>
      <c r="O54" s="17"/>
      <c r="P54" s="17"/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0</v>
      </c>
      <c r="AK54" s="41">
        <f t="shared" si="4"/>
        <v>-238.94</v>
      </c>
    </row>
    <row r="55" spans="2:38" ht="15">
      <c r="B55" s="44" t="s">
        <v>24</v>
      </c>
      <c r="C55" s="45">
        <v>163.014</v>
      </c>
      <c r="D55" s="4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0</v>
      </c>
      <c r="AK55" s="41">
        <f t="shared" si="4"/>
        <v>-163.014</v>
      </c>
      <c r="AL55" s="1"/>
    </row>
    <row r="56" spans="1:49" s="1" customFormat="1" ht="15">
      <c r="A56" s="1">
        <v>130000</v>
      </c>
      <c r="B56" s="42" t="s">
        <v>47</v>
      </c>
      <c r="C56" s="43">
        <f>SUM(C57:C61)</f>
        <v>909.884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0</v>
      </c>
      <c r="H56" s="43">
        <f t="shared" si="14"/>
        <v>0</v>
      </c>
      <c r="I56" s="43">
        <f t="shared" si="14"/>
        <v>0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0</v>
      </c>
      <c r="O56" s="43">
        <f t="shared" si="14"/>
        <v>0</v>
      </c>
      <c r="P56" s="43">
        <f t="shared" si="14"/>
        <v>0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0</v>
      </c>
      <c r="U56" s="43">
        <f t="shared" si="14"/>
        <v>0</v>
      </c>
      <c r="V56" s="43">
        <f t="shared" si="14"/>
        <v>0</v>
      </c>
      <c r="W56" s="43">
        <f t="shared" si="14"/>
        <v>0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0</v>
      </c>
      <c r="AK56" s="41">
        <f t="shared" si="4"/>
        <v>-909.884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">
      <c r="B57" s="44" t="s">
        <v>20</v>
      </c>
      <c r="C57" s="45">
        <v>518.183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0</v>
      </c>
      <c r="AK57" s="41">
        <f t="shared" si="4"/>
        <v>-518.183</v>
      </c>
    </row>
    <row r="58" spans="2:37" ht="15">
      <c r="B58" s="44" t="s">
        <v>28</v>
      </c>
      <c r="C58" s="45">
        <v>0.76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-0.76</v>
      </c>
    </row>
    <row r="59" spans="2:37" ht="15">
      <c r="B59" s="44" t="s">
        <v>22</v>
      </c>
      <c r="C59" s="45">
        <v>143.979</v>
      </c>
      <c r="D59" s="45"/>
      <c r="E59" s="17"/>
      <c r="F59" s="17"/>
      <c r="G59" s="17"/>
      <c r="H59" s="17"/>
      <c r="I59" s="17"/>
      <c r="J59" s="17"/>
      <c r="K59" s="17"/>
      <c r="L59" s="17"/>
      <c r="M59" s="17"/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SUM(D59:AI59)</f>
        <v>0</v>
      </c>
      <c r="AK59" s="41">
        <f t="shared" si="4"/>
        <v>-143.979</v>
      </c>
    </row>
    <row r="60" spans="2:37" ht="15">
      <c r="B60" s="44" t="s">
        <v>34</v>
      </c>
      <c r="C60" s="45">
        <v>37.562</v>
      </c>
      <c r="D60" s="45"/>
      <c r="E60" s="17"/>
      <c r="F60" s="17"/>
      <c r="G60" s="17"/>
      <c r="H60" s="17"/>
      <c r="I60" s="17"/>
      <c r="J60" s="17"/>
      <c r="K60" s="17"/>
      <c r="L60" s="17"/>
      <c r="M60" s="17"/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0</v>
      </c>
      <c r="AK60" s="41">
        <f t="shared" si="4"/>
        <v>-37.562</v>
      </c>
    </row>
    <row r="61" spans="2:37" ht="15">
      <c r="B61" s="44" t="s">
        <v>24</v>
      </c>
      <c r="C61" s="45">
        <v>209.4</v>
      </c>
      <c r="D61" s="4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0</v>
      </c>
      <c r="AK61" s="41">
        <f t="shared" si="4"/>
        <v>-209.4</v>
      </c>
    </row>
    <row r="62" spans="2:37" ht="27.75">
      <c r="B62" s="42" t="s">
        <v>48</v>
      </c>
      <c r="C62" s="43">
        <f>C63</f>
        <v>600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-600</v>
      </c>
    </row>
    <row r="63" spans="2:37" ht="15">
      <c r="B63" s="44" t="s">
        <v>34</v>
      </c>
      <c r="C63" s="45">
        <v>600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-600</v>
      </c>
    </row>
    <row r="64" spans="2:37" ht="69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">
      <c r="B66" s="42" t="s">
        <v>49</v>
      </c>
      <c r="C66" s="43">
        <f>C67+C68</f>
        <v>3465.914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0</v>
      </c>
      <c r="H66" s="43">
        <f t="shared" si="17"/>
        <v>0</v>
      </c>
      <c r="I66" s="43">
        <f t="shared" si="17"/>
        <v>0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0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0</v>
      </c>
      <c r="U66" s="43">
        <f t="shared" si="17"/>
        <v>0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0</v>
      </c>
      <c r="AB66" s="43">
        <f t="shared" si="17"/>
        <v>0</v>
      </c>
      <c r="AC66" s="43">
        <f t="shared" si="17"/>
        <v>0</v>
      </c>
      <c r="AD66" s="43">
        <f t="shared" si="17"/>
        <v>0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0</v>
      </c>
      <c r="AK66" s="41">
        <f t="shared" si="4"/>
        <v>-3465.914</v>
      </c>
    </row>
    <row r="67" spans="2:37" ht="15">
      <c r="B67" s="56" t="s">
        <v>50</v>
      </c>
      <c r="C67" s="34">
        <v>452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>
        <f>SUM(D67:AI67)</f>
        <v>0</v>
      </c>
      <c r="AK67" s="41">
        <f t="shared" si="4"/>
        <v>-452</v>
      </c>
    </row>
    <row r="68" spans="2:37" ht="15">
      <c r="B68" s="56" t="s">
        <v>34</v>
      </c>
      <c r="C68" s="34">
        <v>3013.914</v>
      </c>
      <c r="D68" s="3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0</v>
      </c>
      <c r="AK68" s="41">
        <f t="shared" si="4"/>
        <v>-3013.914</v>
      </c>
    </row>
    <row r="69" spans="2:37" ht="15">
      <c r="B69" s="42" t="s">
        <v>51</v>
      </c>
      <c r="C69" s="43">
        <f>C70+C71</f>
        <v>18.399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0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0</v>
      </c>
      <c r="AK69" s="41">
        <f t="shared" si="4"/>
        <v>-18.399</v>
      </c>
    </row>
    <row r="70" spans="2:37" ht="15">
      <c r="B70" s="44" t="s">
        <v>22</v>
      </c>
      <c r="C70" s="34">
        <v>14.476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-14.476</v>
      </c>
    </row>
    <row r="71" spans="2:37" ht="15">
      <c r="B71" s="44" t="s">
        <v>34</v>
      </c>
      <c r="C71" s="34">
        <v>3.923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-3.923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">
      <c r="A73" s="1">
        <v>170703</v>
      </c>
      <c r="B73" s="42" t="s">
        <v>53</v>
      </c>
      <c r="C73" s="43">
        <f>C74</f>
        <v>1368.3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-1368.3</v>
      </c>
      <c r="AL73" s="26"/>
    </row>
    <row r="74" spans="2:49" s="26" customFormat="1" ht="15">
      <c r="B74" s="56" t="s">
        <v>50</v>
      </c>
      <c r="C74" s="34">
        <v>1368.3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-1368.3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7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">
      <c r="B76" s="57" t="s">
        <v>55</v>
      </c>
      <c r="C76" s="43">
        <v>133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20" ref="AJ76:AJ85">SUM(D76:AI76)</f>
        <v>0</v>
      </c>
      <c r="AK76" s="41">
        <f t="shared" si="4"/>
        <v>-133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">
      <c r="B77" s="57" t="s">
        <v>56</v>
      </c>
      <c r="C77" s="43">
        <v>8.6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0</v>
      </c>
      <c r="AK77" s="41">
        <f t="shared" si="4"/>
        <v>-8.6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">
      <c r="B78" s="57" t="s">
        <v>65</v>
      </c>
      <c r="C78" s="43">
        <v>277.4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0</v>
      </c>
      <c r="AK78" s="41">
        <f t="shared" si="4"/>
        <v>-277.4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">
      <c r="A80" s="1">
        <v>250102</v>
      </c>
      <c r="B80" s="42" t="s">
        <v>58</v>
      </c>
      <c r="C80" s="43">
        <v>60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-60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5.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0</v>
      </c>
      <c r="AK82" s="41">
        <f aca="true" t="shared" si="21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42.75" customHeight="1">
      <c r="B83" s="42" t="s">
        <v>76</v>
      </c>
      <c r="C83" s="43">
        <v>500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/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5.5">
      <c r="B84" s="42" t="s">
        <v>61</v>
      </c>
      <c r="C84" s="43">
        <v>150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20"/>
        <v>0</v>
      </c>
      <c r="AK84" s="41">
        <f t="shared" si="21"/>
        <v>-150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2">
      <c r="B85" s="42" t="s">
        <v>62</v>
      </c>
      <c r="C85" s="43"/>
      <c r="D85" s="43">
        <v>1243.58</v>
      </c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20"/>
        <v>1243.58</v>
      </c>
      <c r="AK85" s="41">
        <f t="shared" si="21"/>
        <v>1243.58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">
      <c r="B86" s="58" t="s">
        <v>63</v>
      </c>
      <c r="C86" s="59">
        <f>SUM(C87:C93)</f>
        <v>37538.971999999994</v>
      </c>
      <c r="D86" s="59">
        <f aca="true" t="shared" si="22" ref="D86:AJ86">SUM(D87:D93)</f>
        <v>1243.58</v>
      </c>
      <c r="E86" s="59">
        <f t="shared" si="22"/>
        <v>0</v>
      </c>
      <c r="F86" s="59">
        <f t="shared" si="22"/>
        <v>0</v>
      </c>
      <c r="G86" s="59">
        <f t="shared" si="22"/>
        <v>0</v>
      </c>
      <c r="H86" s="59">
        <f t="shared" si="22"/>
        <v>0</v>
      </c>
      <c r="I86" s="59">
        <f t="shared" si="22"/>
        <v>0</v>
      </c>
      <c r="J86" s="59">
        <f t="shared" si="22"/>
        <v>0</v>
      </c>
      <c r="K86" s="59">
        <f t="shared" si="22"/>
        <v>0</v>
      </c>
      <c r="L86" s="59">
        <f t="shared" si="22"/>
        <v>0</v>
      </c>
      <c r="M86" s="59">
        <f t="shared" si="22"/>
        <v>0</v>
      </c>
      <c r="N86" s="59">
        <f t="shared" si="22"/>
        <v>0</v>
      </c>
      <c r="O86" s="59">
        <f t="shared" si="22"/>
        <v>0</v>
      </c>
      <c r="P86" s="59">
        <f t="shared" si="22"/>
        <v>0</v>
      </c>
      <c r="Q86" s="59">
        <f t="shared" si="22"/>
        <v>0</v>
      </c>
      <c r="R86" s="59">
        <f t="shared" si="22"/>
        <v>0</v>
      </c>
      <c r="S86" s="59">
        <f t="shared" si="22"/>
        <v>0</v>
      </c>
      <c r="T86" s="59">
        <f t="shared" si="22"/>
        <v>0</v>
      </c>
      <c r="U86" s="59">
        <f t="shared" si="22"/>
        <v>0</v>
      </c>
      <c r="V86" s="59">
        <f t="shared" si="22"/>
        <v>0</v>
      </c>
      <c r="W86" s="59">
        <f t="shared" si="22"/>
        <v>0</v>
      </c>
      <c r="X86" s="59">
        <f t="shared" si="22"/>
        <v>0</v>
      </c>
      <c r="Y86" s="59">
        <f t="shared" si="22"/>
        <v>0</v>
      </c>
      <c r="Z86" s="59">
        <f t="shared" si="22"/>
        <v>0</v>
      </c>
      <c r="AA86" s="59">
        <f t="shared" si="22"/>
        <v>0</v>
      </c>
      <c r="AB86" s="59">
        <f t="shared" si="22"/>
        <v>0</v>
      </c>
      <c r="AC86" s="59">
        <f t="shared" si="22"/>
        <v>0</v>
      </c>
      <c r="AD86" s="59">
        <f t="shared" si="22"/>
        <v>0</v>
      </c>
      <c r="AE86" s="59">
        <f t="shared" si="22"/>
        <v>0</v>
      </c>
      <c r="AF86" s="59">
        <f t="shared" si="22"/>
        <v>0</v>
      </c>
      <c r="AG86" s="59">
        <f t="shared" si="22"/>
        <v>0</v>
      </c>
      <c r="AH86" s="59">
        <f t="shared" si="22"/>
        <v>0</v>
      </c>
      <c r="AI86" s="59">
        <f t="shared" si="22"/>
        <v>0</v>
      </c>
      <c r="AJ86" s="59">
        <f t="shared" si="22"/>
        <v>1243.58</v>
      </c>
      <c r="AK86" s="41">
        <f t="shared" si="21"/>
        <v>-36295.39199999999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">
      <c r="A87" s="5"/>
      <c r="B87" s="44" t="s">
        <v>20</v>
      </c>
      <c r="C87" s="45">
        <f>C20+C37+C42+C46+C50+C53+C57+C24</f>
        <v>17077.290999999997</v>
      </c>
      <c r="D87" s="45">
        <f aca="true" t="shared" si="23" ref="D87:AG87">D20+D37+D42+D46+D50+D53+D57+D24</f>
        <v>0</v>
      </c>
      <c r="E87" s="45">
        <f t="shared" si="23"/>
        <v>0</v>
      </c>
      <c r="F87" s="45">
        <f t="shared" si="23"/>
        <v>0</v>
      </c>
      <c r="G87" s="45">
        <f t="shared" si="23"/>
        <v>0</v>
      </c>
      <c r="H87" s="45">
        <f t="shared" si="23"/>
        <v>0</v>
      </c>
      <c r="I87" s="45">
        <f t="shared" si="23"/>
        <v>0</v>
      </c>
      <c r="J87" s="45">
        <f t="shared" si="23"/>
        <v>0</v>
      </c>
      <c r="K87" s="45">
        <f t="shared" si="23"/>
        <v>0</v>
      </c>
      <c r="L87" s="45">
        <f t="shared" si="23"/>
        <v>0</v>
      </c>
      <c r="M87" s="45">
        <f t="shared" si="23"/>
        <v>0</v>
      </c>
      <c r="N87" s="45">
        <f t="shared" si="23"/>
        <v>0</v>
      </c>
      <c r="O87" s="45">
        <f t="shared" si="23"/>
        <v>0</v>
      </c>
      <c r="P87" s="45">
        <f t="shared" si="23"/>
        <v>0</v>
      </c>
      <c r="Q87" s="45">
        <f t="shared" si="23"/>
        <v>0</v>
      </c>
      <c r="R87" s="45">
        <f t="shared" si="23"/>
        <v>0</v>
      </c>
      <c r="S87" s="45">
        <f t="shared" si="23"/>
        <v>0</v>
      </c>
      <c r="T87" s="45">
        <f t="shared" si="23"/>
        <v>0</v>
      </c>
      <c r="U87" s="45">
        <f t="shared" si="23"/>
        <v>0</v>
      </c>
      <c r="V87" s="45">
        <f t="shared" si="23"/>
        <v>0</v>
      </c>
      <c r="W87" s="45">
        <f t="shared" si="23"/>
        <v>0</v>
      </c>
      <c r="X87" s="45">
        <f t="shared" si="23"/>
        <v>0</v>
      </c>
      <c r="Y87" s="45">
        <f t="shared" si="23"/>
        <v>0</v>
      </c>
      <c r="Z87" s="45">
        <f t="shared" si="23"/>
        <v>0</v>
      </c>
      <c r="AA87" s="45">
        <f t="shared" si="23"/>
        <v>0</v>
      </c>
      <c r="AB87" s="45">
        <f t="shared" si="23"/>
        <v>0</v>
      </c>
      <c r="AC87" s="45">
        <f t="shared" si="23"/>
        <v>0</v>
      </c>
      <c r="AD87" s="45">
        <f t="shared" si="23"/>
        <v>0</v>
      </c>
      <c r="AE87" s="45">
        <f t="shared" si="23"/>
        <v>0</v>
      </c>
      <c r="AF87" s="45">
        <f t="shared" si="23"/>
        <v>0</v>
      </c>
      <c r="AG87" s="45">
        <f t="shared" si="23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0</v>
      </c>
      <c r="AK87" s="41">
        <f t="shared" si="21"/>
        <v>-17077.290999999997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">
      <c r="A88" s="5"/>
      <c r="B88" s="44" t="s">
        <v>28</v>
      </c>
      <c r="C88" s="45">
        <f>C25+C38+C58</f>
        <v>16.335</v>
      </c>
      <c r="D88" s="45">
        <f aca="true" t="shared" si="24" ref="D88:AG88">D25+D38+D58</f>
        <v>0</v>
      </c>
      <c r="E88" s="45">
        <f t="shared" si="24"/>
        <v>0</v>
      </c>
      <c r="F88" s="45">
        <f t="shared" si="24"/>
        <v>0</v>
      </c>
      <c r="G88" s="45">
        <f t="shared" si="24"/>
        <v>0</v>
      </c>
      <c r="H88" s="45">
        <f t="shared" si="24"/>
        <v>0</v>
      </c>
      <c r="I88" s="45">
        <f t="shared" si="24"/>
        <v>0</v>
      </c>
      <c r="J88" s="45">
        <f t="shared" si="24"/>
        <v>0</v>
      </c>
      <c r="K88" s="45">
        <f t="shared" si="24"/>
        <v>0</v>
      </c>
      <c r="L88" s="45">
        <f t="shared" si="24"/>
        <v>0</v>
      </c>
      <c r="M88" s="45">
        <f t="shared" si="24"/>
        <v>0</v>
      </c>
      <c r="N88" s="45">
        <f t="shared" si="24"/>
        <v>0</v>
      </c>
      <c r="O88" s="45">
        <f t="shared" si="24"/>
        <v>0</v>
      </c>
      <c r="P88" s="45">
        <f t="shared" si="24"/>
        <v>0</v>
      </c>
      <c r="Q88" s="45">
        <f t="shared" si="24"/>
        <v>0</v>
      </c>
      <c r="R88" s="45">
        <f t="shared" si="24"/>
        <v>0</v>
      </c>
      <c r="S88" s="45">
        <f t="shared" si="24"/>
        <v>0</v>
      </c>
      <c r="T88" s="45">
        <f t="shared" si="24"/>
        <v>0</v>
      </c>
      <c r="U88" s="45">
        <f t="shared" si="24"/>
        <v>0</v>
      </c>
      <c r="V88" s="45">
        <f t="shared" si="24"/>
        <v>0</v>
      </c>
      <c r="W88" s="45">
        <f t="shared" si="24"/>
        <v>0</v>
      </c>
      <c r="X88" s="45">
        <f t="shared" si="24"/>
        <v>0</v>
      </c>
      <c r="Y88" s="45">
        <f t="shared" si="24"/>
        <v>0</v>
      </c>
      <c r="Z88" s="45">
        <f t="shared" si="24"/>
        <v>0</v>
      </c>
      <c r="AA88" s="45">
        <f t="shared" si="24"/>
        <v>0</v>
      </c>
      <c r="AB88" s="45">
        <f t="shared" si="24"/>
        <v>0</v>
      </c>
      <c r="AC88" s="45">
        <f t="shared" si="24"/>
        <v>0</v>
      </c>
      <c r="AD88" s="45">
        <f t="shared" si="24"/>
        <v>0</v>
      </c>
      <c r="AE88" s="45">
        <f t="shared" si="24"/>
        <v>0</v>
      </c>
      <c r="AF88" s="45">
        <f t="shared" si="24"/>
        <v>0</v>
      </c>
      <c r="AG88" s="45">
        <f t="shared" si="24"/>
        <v>0</v>
      </c>
      <c r="AH88" s="45">
        <f>AH25+AH38+AH58</f>
        <v>0</v>
      </c>
      <c r="AI88" s="45">
        <f>AI25+AI38+AI58</f>
        <v>0</v>
      </c>
      <c r="AJ88" s="45">
        <f>AJ25+AJ38+AJ58</f>
        <v>0</v>
      </c>
      <c r="AK88" s="41">
        <f t="shared" si="21"/>
        <v>-16.335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">
      <c r="A89" s="5"/>
      <c r="B89" s="44" t="s">
        <v>30</v>
      </c>
      <c r="C89" s="45">
        <f>C26</f>
        <v>1479.4</v>
      </c>
      <c r="D89" s="45">
        <f aca="true" t="shared" si="25" ref="D89:AG89">D26</f>
        <v>0</v>
      </c>
      <c r="E89" s="45">
        <f t="shared" si="25"/>
        <v>0</v>
      </c>
      <c r="F89" s="45">
        <f t="shared" si="25"/>
        <v>0</v>
      </c>
      <c r="G89" s="45">
        <f t="shared" si="25"/>
        <v>0</v>
      </c>
      <c r="H89" s="45">
        <f t="shared" si="25"/>
        <v>0</v>
      </c>
      <c r="I89" s="45">
        <f t="shared" si="25"/>
        <v>0</v>
      </c>
      <c r="J89" s="45">
        <f t="shared" si="25"/>
        <v>0</v>
      </c>
      <c r="K89" s="45">
        <f t="shared" si="25"/>
        <v>0</v>
      </c>
      <c r="L89" s="45">
        <f t="shared" si="25"/>
        <v>0</v>
      </c>
      <c r="M89" s="45">
        <f t="shared" si="25"/>
        <v>0</v>
      </c>
      <c r="N89" s="45">
        <f t="shared" si="25"/>
        <v>0</v>
      </c>
      <c r="O89" s="45">
        <f t="shared" si="25"/>
        <v>0</v>
      </c>
      <c r="P89" s="45">
        <f t="shared" si="25"/>
        <v>0</v>
      </c>
      <c r="Q89" s="45">
        <f t="shared" si="25"/>
        <v>0</v>
      </c>
      <c r="R89" s="45">
        <f t="shared" si="25"/>
        <v>0</v>
      </c>
      <c r="S89" s="45">
        <f t="shared" si="25"/>
        <v>0</v>
      </c>
      <c r="T89" s="45">
        <f t="shared" si="25"/>
        <v>0</v>
      </c>
      <c r="U89" s="45">
        <f t="shared" si="25"/>
        <v>0</v>
      </c>
      <c r="V89" s="45">
        <f t="shared" si="25"/>
        <v>0</v>
      </c>
      <c r="W89" s="45">
        <f t="shared" si="25"/>
        <v>0</v>
      </c>
      <c r="X89" s="45">
        <f t="shared" si="25"/>
        <v>0</v>
      </c>
      <c r="Y89" s="45">
        <f t="shared" si="25"/>
        <v>0</v>
      </c>
      <c r="Z89" s="45">
        <f t="shared" si="25"/>
        <v>0</v>
      </c>
      <c r="AA89" s="45">
        <f t="shared" si="25"/>
        <v>0</v>
      </c>
      <c r="AB89" s="45">
        <f t="shared" si="25"/>
        <v>0</v>
      </c>
      <c r="AC89" s="45">
        <f t="shared" si="25"/>
        <v>0</v>
      </c>
      <c r="AD89" s="45">
        <f t="shared" si="25"/>
        <v>0</v>
      </c>
      <c r="AE89" s="45">
        <f t="shared" si="25"/>
        <v>0</v>
      </c>
      <c r="AF89" s="45">
        <f t="shared" si="25"/>
        <v>0</v>
      </c>
      <c r="AG89" s="45">
        <f t="shared" si="25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1"/>
        <v>-1479.4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">
      <c r="A90" s="5"/>
      <c r="B90" s="44" t="s">
        <v>22</v>
      </c>
      <c r="C90" s="45">
        <f>C21+C27+C39+C43+C47+C54+C59+C70</f>
        <v>5579.300999999999</v>
      </c>
      <c r="D90" s="45">
        <f aca="true" t="shared" si="26" ref="D90:AG90">D21+D27+D39+D43+D47+D54+D59+D70</f>
        <v>0</v>
      </c>
      <c r="E90" s="45">
        <f t="shared" si="26"/>
        <v>0</v>
      </c>
      <c r="F90" s="45">
        <f t="shared" si="26"/>
        <v>0</v>
      </c>
      <c r="G90" s="45">
        <f t="shared" si="26"/>
        <v>0</v>
      </c>
      <c r="H90" s="45">
        <f t="shared" si="26"/>
        <v>0</v>
      </c>
      <c r="I90" s="45">
        <f t="shared" si="26"/>
        <v>0</v>
      </c>
      <c r="J90" s="45">
        <f t="shared" si="26"/>
        <v>0</v>
      </c>
      <c r="K90" s="45">
        <f t="shared" si="26"/>
        <v>0</v>
      </c>
      <c r="L90" s="45">
        <f t="shared" si="26"/>
        <v>0</v>
      </c>
      <c r="M90" s="45">
        <f t="shared" si="26"/>
        <v>0</v>
      </c>
      <c r="N90" s="45">
        <f t="shared" si="26"/>
        <v>0</v>
      </c>
      <c r="O90" s="45">
        <f t="shared" si="26"/>
        <v>0</v>
      </c>
      <c r="P90" s="45">
        <f t="shared" si="26"/>
        <v>0</v>
      </c>
      <c r="Q90" s="45">
        <f t="shared" si="26"/>
        <v>0</v>
      </c>
      <c r="R90" s="45">
        <f t="shared" si="26"/>
        <v>0</v>
      </c>
      <c r="S90" s="45">
        <f t="shared" si="26"/>
        <v>0</v>
      </c>
      <c r="T90" s="45">
        <f t="shared" si="26"/>
        <v>0</v>
      </c>
      <c r="U90" s="45">
        <f t="shared" si="26"/>
        <v>0</v>
      </c>
      <c r="V90" s="45">
        <f t="shared" si="26"/>
        <v>0</v>
      </c>
      <c r="W90" s="45">
        <f t="shared" si="26"/>
        <v>0</v>
      </c>
      <c r="X90" s="45">
        <f t="shared" si="26"/>
        <v>0</v>
      </c>
      <c r="Y90" s="45">
        <f t="shared" si="26"/>
        <v>0</v>
      </c>
      <c r="Z90" s="45">
        <f t="shared" si="26"/>
        <v>0</v>
      </c>
      <c r="AA90" s="45">
        <f t="shared" si="26"/>
        <v>0</v>
      </c>
      <c r="AB90" s="45">
        <f t="shared" si="26"/>
        <v>0</v>
      </c>
      <c r="AC90" s="45">
        <f t="shared" si="26"/>
        <v>0</v>
      </c>
      <c r="AD90" s="45">
        <f t="shared" si="26"/>
        <v>0</v>
      </c>
      <c r="AE90" s="45">
        <f t="shared" si="26"/>
        <v>0</v>
      </c>
      <c r="AF90" s="45">
        <f t="shared" si="26"/>
        <v>0</v>
      </c>
      <c r="AG90" s="45">
        <f t="shared" si="26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0</v>
      </c>
      <c r="AK90" s="41">
        <f t="shared" si="21"/>
        <v>-5579.300999999999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">
      <c r="A91" s="5"/>
      <c r="B91" s="44" t="s">
        <v>46</v>
      </c>
      <c r="C91" s="45">
        <f>C76</f>
        <v>133</v>
      </c>
      <c r="D91" s="45">
        <f aca="true" t="shared" si="27" ref="D91:AG91">D76</f>
        <v>0</v>
      </c>
      <c r="E91" s="45">
        <f t="shared" si="27"/>
        <v>0</v>
      </c>
      <c r="F91" s="45">
        <f t="shared" si="27"/>
        <v>0</v>
      </c>
      <c r="G91" s="45">
        <f t="shared" si="27"/>
        <v>0</v>
      </c>
      <c r="H91" s="45">
        <f t="shared" si="27"/>
        <v>0</v>
      </c>
      <c r="I91" s="45">
        <f t="shared" si="27"/>
        <v>0</v>
      </c>
      <c r="J91" s="45">
        <f t="shared" si="27"/>
        <v>0</v>
      </c>
      <c r="K91" s="45">
        <f t="shared" si="27"/>
        <v>0</v>
      </c>
      <c r="L91" s="45">
        <f t="shared" si="27"/>
        <v>0</v>
      </c>
      <c r="M91" s="45">
        <f t="shared" si="27"/>
        <v>0</v>
      </c>
      <c r="N91" s="45">
        <f t="shared" si="27"/>
        <v>0</v>
      </c>
      <c r="O91" s="45">
        <f t="shared" si="27"/>
        <v>0</v>
      </c>
      <c r="P91" s="45">
        <f t="shared" si="27"/>
        <v>0</v>
      </c>
      <c r="Q91" s="45">
        <f t="shared" si="27"/>
        <v>0</v>
      </c>
      <c r="R91" s="45">
        <f t="shared" si="27"/>
        <v>0</v>
      </c>
      <c r="S91" s="45">
        <f t="shared" si="27"/>
        <v>0</v>
      </c>
      <c r="T91" s="45">
        <f t="shared" si="27"/>
        <v>0</v>
      </c>
      <c r="U91" s="45">
        <f t="shared" si="27"/>
        <v>0</v>
      </c>
      <c r="V91" s="45">
        <f t="shared" si="27"/>
        <v>0</v>
      </c>
      <c r="W91" s="45">
        <f t="shared" si="27"/>
        <v>0</v>
      </c>
      <c r="X91" s="45">
        <f t="shared" si="27"/>
        <v>0</v>
      </c>
      <c r="Y91" s="45">
        <f t="shared" si="27"/>
        <v>0</v>
      </c>
      <c r="Z91" s="45">
        <f t="shared" si="27"/>
        <v>0</v>
      </c>
      <c r="AA91" s="45">
        <f t="shared" si="27"/>
        <v>0</v>
      </c>
      <c r="AB91" s="45">
        <f t="shared" si="27"/>
        <v>0</v>
      </c>
      <c r="AC91" s="45">
        <f t="shared" si="27"/>
        <v>0</v>
      </c>
      <c r="AD91" s="45">
        <f t="shared" si="27"/>
        <v>0</v>
      </c>
      <c r="AE91" s="45">
        <f t="shared" si="27"/>
        <v>0</v>
      </c>
      <c r="AF91" s="45">
        <f t="shared" si="27"/>
        <v>0</v>
      </c>
      <c r="AG91" s="45">
        <f t="shared" si="27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1"/>
        <v>-133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">
      <c r="A92" s="5"/>
      <c r="B92" s="44" t="s">
        <v>34</v>
      </c>
      <c r="C92" s="45">
        <f>C30+C51+C60+C68+C31+C71+C81+C82+C84+C63+C78+C65+C83</f>
        <v>5467.137</v>
      </c>
      <c r="D92" s="45">
        <f aca="true" t="shared" si="28" ref="D92:AJ92">D30+D51+D60+D68+D31+D71+D81+D82+D84+D63+D78+D65+D83</f>
        <v>0</v>
      </c>
      <c r="E92" s="45">
        <f t="shared" si="28"/>
        <v>0</v>
      </c>
      <c r="F92" s="45">
        <f t="shared" si="28"/>
        <v>0</v>
      </c>
      <c r="G92" s="45">
        <f t="shared" si="28"/>
        <v>0</v>
      </c>
      <c r="H92" s="45">
        <f t="shared" si="28"/>
        <v>0</v>
      </c>
      <c r="I92" s="45">
        <f t="shared" si="28"/>
        <v>0</v>
      </c>
      <c r="J92" s="45">
        <f t="shared" si="28"/>
        <v>0</v>
      </c>
      <c r="K92" s="45">
        <f t="shared" si="28"/>
        <v>0</v>
      </c>
      <c r="L92" s="45">
        <f t="shared" si="28"/>
        <v>0</v>
      </c>
      <c r="M92" s="45">
        <f t="shared" si="28"/>
        <v>0</v>
      </c>
      <c r="N92" s="45">
        <f t="shared" si="28"/>
        <v>0</v>
      </c>
      <c r="O92" s="45">
        <f t="shared" si="28"/>
        <v>0</v>
      </c>
      <c r="P92" s="45">
        <f t="shared" si="28"/>
        <v>0</v>
      </c>
      <c r="Q92" s="45">
        <f t="shared" si="28"/>
        <v>0</v>
      </c>
      <c r="R92" s="45">
        <f t="shared" si="28"/>
        <v>0</v>
      </c>
      <c r="S92" s="45">
        <f t="shared" si="28"/>
        <v>0</v>
      </c>
      <c r="T92" s="45">
        <f t="shared" si="28"/>
        <v>0</v>
      </c>
      <c r="U92" s="45">
        <f t="shared" si="28"/>
        <v>0</v>
      </c>
      <c r="V92" s="45">
        <f t="shared" si="28"/>
        <v>0</v>
      </c>
      <c r="W92" s="45">
        <f t="shared" si="28"/>
        <v>0</v>
      </c>
      <c r="X92" s="45">
        <f t="shared" si="28"/>
        <v>0</v>
      </c>
      <c r="Y92" s="45">
        <f t="shared" si="28"/>
        <v>0</v>
      </c>
      <c r="Z92" s="45">
        <f t="shared" si="28"/>
        <v>0</v>
      </c>
      <c r="AA92" s="45">
        <f t="shared" si="28"/>
        <v>0</v>
      </c>
      <c r="AB92" s="45">
        <f t="shared" si="28"/>
        <v>0</v>
      </c>
      <c r="AC92" s="45">
        <f t="shared" si="28"/>
        <v>0</v>
      </c>
      <c r="AD92" s="45">
        <f t="shared" si="28"/>
        <v>0</v>
      </c>
      <c r="AE92" s="45">
        <f t="shared" si="28"/>
        <v>0</v>
      </c>
      <c r="AF92" s="45">
        <f t="shared" si="28"/>
        <v>0</v>
      </c>
      <c r="AG92" s="45">
        <f t="shared" si="28"/>
        <v>0</v>
      </c>
      <c r="AH92" s="45">
        <f t="shared" si="28"/>
        <v>0</v>
      </c>
      <c r="AI92" s="45">
        <f t="shared" si="28"/>
        <v>0</v>
      </c>
      <c r="AJ92" s="45">
        <f t="shared" si="28"/>
        <v>0</v>
      </c>
      <c r="AK92" s="41">
        <f t="shared" si="21"/>
        <v>-5467.137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">
      <c r="A93" s="5"/>
      <c r="B93" s="44" t="s">
        <v>24</v>
      </c>
      <c r="C93" s="45">
        <f>C22+C28+C32+C33+C34+C40+C44+C48+C55+C61+C74+C79+C80+C85+C67+C77+C75+C35+C72</f>
        <v>7786.508000000001</v>
      </c>
      <c r="D93" s="45">
        <f aca="true" t="shared" si="29" ref="D93:AG93">D22+D28+D32+D33+D34+D40+D44+D48+D55+D61+D74+D79+D80+D85+D67+D77+D75+D35+D72</f>
        <v>1243.58</v>
      </c>
      <c r="E93" s="45">
        <f t="shared" si="29"/>
        <v>0</v>
      </c>
      <c r="F93" s="45">
        <f t="shared" si="29"/>
        <v>0</v>
      </c>
      <c r="G93" s="45">
        <f t="shared" si="29"/>
        <v>0</v>
      </c>
      <c r="H93" s="45">
        <f t="shared" si="29"/>
        <v>0</v>
      </c>
      <c r="I93" s="45">
        <f t="shared" si="29"/>
        <v>0</v>
      </c>
      <c r="J93" s="45">
        <f t="shared" si="29"/>
        <v>0</v>
      </c>
      <c r="K93" s="45">
        <f t="shared" si="29"/>
        <v>0</v>
      </c>
      <c r="L93" s="45">
        <f t="shared" si="29"/>
        <v>0</v>
      </c>
      <c r="M93" s="45">
        <f t="shared" si="29"/>
        <v>0</v>
      </c>
      <c r="N93" s="45">
        <f t="shared" si="29"/>
        <v>0</v>
      </c>
      <c r="O93" s="45">
        <f t="shared" si="29"/>
        <v>0</v>
      </c>
      <c r="P93" s="45">
        <f t="shared" si="29"/>
        <v>0</v>
      </c>
      <c r="Q93" s="45">
        <f t="shared" si="29"/>
        <v>0</v>
      </c>
      <c r="R93" s="45">
        <f t="shared" si="29"/>
        <v>0</v>
      </c>
      <c r="S93" s="45">
        <f t="shared" si="29"/>
        <v>0</v>
      </c>
      <c r="T93" s="45">
        <f t="shared" si="29"/>
        <v>0</v>
      </c>
      <c r="U93" s="45">
        <f t="shared" si="29"/>
        <v>0</v>
      </c>
      <c r="V93" s="45">
        <f t="shared" si="29"/>
        <v>0</v>
      </c>
      <c r="W93" s="45">
        <f t="shared" si="29"/>
        <v>0</v>
      </c>
      <c r="X93" s="45">
        <f t="shared" si="29"/>
        <v>0</v>
      </c>
      <c r="Y93" s="45">
        <f t="shared" si="29"/>
        <v>0</v>
      </c>
      <c r="Z93" s="45">
        <f t="shared" si="29"/>
        <v>0</v>
      </c>
      <c r="AA93" s="45">
        <f t="shared" si="29"/>
        <v>0</v>
      </c>
      <c r="AB93" s="45">
        <f t="shared" si="29"/>
        <v>0</v>
      </c>
      <c r="AC93" s="45">
        <f t="shared" si="29"/>
        <v>0</v>
      </c>
      <c r="AD93" s="45">
        <f t="shared" si="29"/>
        <v>0</v>
      </c>
      <c r="AE93" s="45">
        <f t="shared" si="29"/>
        <v>0</v>
      </c>
      <c r="AF93" s="45">
        <f t="shared" si="29"/>
        <v>0</v>
      </c>
      <c r="AG93" s="45">
        <f t="shared" si="29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1243.58</v>
      </c>
      <c r="AK93" s="41">
        <f t="shared" si="21"/>
        <v>-6542.928000000001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">
      <c r="A95" s="5"/>
      <c r="B95" s="5" t="s">
        <v>71</v>
      </c>
      <c r="C95" s="62">
        <f aca="true" t="shared" si="30" ref="C95:AJ95">C18-C86</f>
        <v>0</v>
      </c>
      <c r="D95" s="62"/>
      <c r="E95" s="62">
        <f t="shared" si="30"/>
        <v>0</v>
      </c>
      <c r="F95" s="62">
        <f t="shared" si="30"/>
        <v>0</v>
      </c>
      <c r="G95" s="62">
        <f t="shared" si="30"/>
        <v>0</v>
      </c>
      <c r="H95" s="62">
        <f t="shared" si="30"/>
        <v>0</v>
      </c>
      <c r="I95" s="62">
        <f t="shared" si="30"/>
        <v>0</v>
      </c>
      <c r="J95" s="62"/>
      <c r="K95" s="62"/>
      <c r="L95" s="62"/>
      <c r="M95" s="62">
        <f t="shared" si="30"/>
        <v>0</v>
      </c>
      <c r="N95" s="62">
        <f t="shared" si="30"/>
        <v>0</v>
      </c>
      <c r="O95" s="62">
        <f t="shared" si="30"/>
        <v>0</v>
      </c>
      <c r="P95" s="62">
        <f t="shared" si="30"/>
        <v>0</v>
      </c>
      <c r="Q95" s="62"/>
      <c r="R95" s="62"/>
      <c r="S95" s="62">
        <f t="shared" si="30"/>
        <v>0</v>
      </c>
      <c r="T95" s="62">
        <f t="shared" si="30"/>
        <v>0</v>
      </c>
      <c r="U95" s="62">
        <f t="shared" si="30"/>
        <v>0</v>
      </c>
      <c r="V95" s="62">
        <f t="shared" si="30"/>
        <v>0</v>
      </c>
      <c r="W95" s="62">
        <f t="shared" si="30"/>
        <v>0</v>
      </c>
      <c r="X95" s="62"/>
      <c r="Y95" s="62"/>
      <c r="Z95" s="62">
        <f t="shared" si="30"/>
        <v>0</v>
      </c>
      <c r="AA95" s="62">
        <f t="shared" si="30"/>
        <v>0</v>
      </c>
      <c r="AB95" s="62">
        <f t="shared" si="30"/>
        <v>0</v>
      </c>
      <c r="AC95" s="62">
        <f t="shared" si="30"/>
        <v>0</v>
      </c>
      <c r="AD95" s="62">
        <f t="shared" si="30"/>
        <v>0</v>
      </c>
      <c r="AE95" s="62"/>
      <c r="AF95" s="62"/>
      <c r="AG95" s="62">
        <f t="shared" si="30"/>
        <v>0</v>
      </c>
      <c r="AH95" s="62">
        <f t="shared" si="30"/>
        <v>0</v>
      </c>
      <c r="AI95" s="62">
        <f t="shared" si="30"/>
        <v>0</v>
      </c>
      <c r="AJ95" s="62">
        <f t="shared" si="30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2020-03-10T14:46:54Z</cp:lastPrinted>
  <dcterms:created xsi:type="dcterms:W3CDTF">2019-11-27T07:51:11Z</dcterms:created>
  <dcterms:modified xsi:type="dcterms:W3CDTF">2020-04-01T12:50:34Z</dcterms:modified>
  <cp:category/>
  <cp:version/>
  <cp:contentType/>
  <cp:contentStatus/>
</cp:coreProperties>
</file>