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85" windowWidth="7545" windowHeight="3705" tabRatio="661" activeTab="0"/>
  </bookViews>
  <sheets>
    <sheet name="січень 19" sheetId="1" r:id="rId1"/>
  </sheets>
  <definedNames/>
  <calcPr fullCalcOnLoad="1"/>
</workbook>
</file>

<file path=xl/sharedStrings.xml><?xml version="1.0" encoding="utf-8"?>
<sst xmlns="http://schemas.openxmlformats.org/spreadsheetml/2006/main" count="96" uniqueCount="61">
  <si>
    <t>харчування</t>
  </si>
  <si>
    <t>енергоносії</t>
  </si>
  <si>
    <t>медикаменти</t>
  </si>
  <si>
    <t>заробітна плата</t>
  </si>
  <si>
    <t>Всього профінансовано</t>
  </si>
  <si>
    <t>інші поточні видатки</t>
  </si>
  <si>
    <t>Показник</t>
  </si>
  <si>
    <t>ВСЬОГО</t>
  </si>
  <si>
    <t>Доходи всього</t>
  </si>
  <si>
    <t>заходи</t>
  </si>
  <si>
    <t>поточні трансферти</t>
  </si>
  <si>
    <t>х</t>
  </si>
  <si>
    <t>Видатки всього</t>
  </si>
  <si>
    <t>(тис.грн.)</t>
  </si>
  <si>
    <t>Передано до бюджету розвитку (спеціальний фонд) на капітальні видатки</t>
  </si>
  <si>
    <t>Освіта</t>
  </si>
  <si>
    <t>Соцзахист</t>
  </si>
  <si>
    <t>ЖКГ</t>
  </si>
  <si>
    <t>Культура</t>
  </si>
  <si>
    <t>Спорт</t>
  </si>
  <si>
    <t>Інші видатки</t>
  </si>
  <si>
    <t>надійшло доходів / план видатків на місяць</t>
  </si>
  <si>
    <t>Земельний податок</t>
  </si>
  <si>
    <t>Акцизний податок</t>
  </si>
  <si>
    <t>Податок на нерухоме майно</t>
  </si>
  <si>
    <t xml:space="preserve">Єдиний податок 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</si>
  <si>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</si>
  <si>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</si>
  <si>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</si>
  <si>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Структура доходів бюджету міста</t>
  </si>
  <si>
    <t>Інші надходження, податки та збори</t>
  </si>
  <si>
    <t>Плата за надання інших адмінпослуг</t>
  </si>
  <si>
    <t>090412, 091205, 091108, 090209, 090213, 091104</t>
  </si>
  <si>
    <t>Освіта (1000) в т. числі:</t>
  </si>
  <si>
    <t>Терцентр (3104)</t>
  </si>
  <si>
    <t>ЦСРДІ (3105)</t>
  </si>
  <si>
    <t>Культура (4000)</t>
  </si>
  <si>
    <t>Фізкультура і спорт (5000)</t>
  </si>
  <si>
    <t xml:space="preserve">   Трансферти (Освітня субвенція)</t>
  </si>
  <si>
    <t xml:space="preserve">   Субвенція на утримання об'єктів спільного користування</t>
  </si>
  <si>
    <t>ОМС, інші видатки (0160, 0180)</t>
  </si>
  <si>
    <t>Компенсаційні виплати на пільговий проїзд автомобільним транспортом (3033)</t>
  </si>
  <si>
    <t>Молодь (3121)</t>
  </si>
  <si>
    <t>Громадські роботи (3210)</t>
  </si>
  <si>
    <t>Благоустрій міста (6030)</t>
  </si>
  <si>
    <t>Ремонт доріг (7461)</t>
  </si>
  <si>
    <t>Резервний фонд (8700)</t>
  </si>
  <si>
    <t>Обслуговування боргу (8600)</t>
  </si>
  <si>
    <t>ОМС, інші видатки</t>
  </si>
  <si>
    <t>поточні видатки</t>
  </si>
  <si>
    <t>Членські внески до асоціацій (7680)</t>
  </si>
  <si>
    <t>Сприяння розвитку малого та середнього підприємництва (7610)</t>
  </si>
  <si>
    <t>Охорона здоров'я</t>
  </si>
  <si>
    <t>Компенсаційні виплати за пільговий проїзд окремих категорій громадян на залізничному транспорті (3035)</t>
  </si>
  <si>
    <t>Соціальний захист (3031, 3122, 3133, 3140, 3160, 3242)</t>
  </si>
  <si>
    <t>Рядок 19 - 79</t>
  </si>
  <si>
    <t>ї</t>
  </si>
  <si>
    <t>Первинна медична допомога населенню (2110)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</si>
  <si>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</si>
  <si>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</si>
  <si>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Розроблення схем планування та забудови територій (містобудівної документації) (7350)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</si>
</sst>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10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67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4" borderId="10" xfId="0" applyFont="1" applyFill="1" applyBorder="1" applyAlignment="1">
      <alignment horizontal="center" wrapText="1"/>
    </xf>
    <xf numFmtId="188" fontId="5" fillId="4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0" fontId="5" fillId="22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22" borderId="10" xfId="0" applyFont="1" applyFill="1" applyBorder="1" applyAlignment="1">
      <alignment/>
    </xf>
    <xf numFmtId="188" fontId="5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4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/>
    </xf>
    <xf numFmtId="188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24" borderId="1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24" borderId="0" xfId="0" applyFont="1" applyFill="1" applyAlignment="1">
      <alignment/>
    </xf>
    <xf numFmtId="0" fontId="9" fillId="24" borderId="0" xfId="0" applyFont="1" applyFill="1" applyAlignment="1">
      <alignment/>
    </xf>
    <xf numFmtId="188" fontId="3" fillId="26" borderId="10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10" fillId="24" borderId="10" xfId="53" applyFont="1" applyFill="1" applyBorder="1" applyAlignment="1">
      <alignment horizontal="left" vertical="top" wrapText="1" indent="1"/>
      <protection/>
    </xf>
    <xf numFmtId="188" fontId="3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8" fillId="24" borderId="0" xfId="0" applyFont="1" applyFill="1" applyAlignment="1">
      <alignment/>
    </xf>
    <xf numFmtId="188" fontId="12" fillId="2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88" fontId="1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8" fontId="16" fillId="24" borderId="0" xfId="0" applyNumberFormat="1" applyFont="1" applyFill="1" applyBorder="1" applyAlignment="1">
      <alignment horizontal="center" vertical="center"/>
    </xf>
    <xf numFmtId="188" fontId="15" fillId="0" borderId="0" xfId="0" applyNumberFormat="1" applyFont="1" applyAlignment="1">
      <alignment/>
    </xf>
    <xf numFmtId="188" fontId="14" fillId="26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24" borderId="0" xfId="0" applyFont="1" applyFill="1" applyAlignment="1">
      <alignment/>
    </xf>
    <xf numFmtId="0" fontId="17" fillId="24" borderId="0" xfId="0" applyFont="1" applyFill="1" applyAlignment="1">
      <alignment/>
    </xf>
    <xf numFmtId="188" fontId="3" fillId="25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9" fillId="24" borderId="0" xfId="0" applyNumberFormat="1" applyFont="1" applyFill="1" applyAlignment="1">
      <alignment/>
    </xf>
    <xf numFmtId="188" fontId="8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ЛАСТІ 2002 РІЙОНИ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17875"/>
          <c:w val="0.4155"/>
          <c:h val="0.5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19'!$AB$75:$AB$81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"/>
          <c:y val="0.8122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25"/>
          <c:y val="0.18475"/>
          <c:w val="0.4135"/>
          <c:h val="0.54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19'!$AE$20:$AE$27</c:f>
              <c:strCache/>
            </c:strRef>
          </c:cat>
          <c:val>
            <c:numRef>
              <c:f>'січень 19'!$AF$20:$AF$27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81275"/>
          <c:w val="0.889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"/>
          <c:y val="0.07925"/>
          <c:w val="0.53925"/>
          <c:h val="0.76525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23675412"/>
        <c:axId val="11752117"/>
      </c:lineChart>
      <c:catAx>
        <c:axId val="23675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1752117"/>
        <c:crosses val="autoZero"/>
        <c:auto val="1"/>
        <c:lblOffset val="100"/>
        <c:tickLblSkip val="1"/>
        <c:noMultiLvlLbl val="0"/>
      </c:catAx>
      <c:valAx>
        <c:axId val="117521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23675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275"/>
          <c:y val="0.94275"/>
          <c:w val="0.809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5325"/>
          <c:y val="-0.021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025"/>
          <c:y val="0.2125"/>
          <c:w val="0.42825"/>
          <c:h val="0.4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03925"/>
          <c:w val="0.226"/>
          <c:h val="0.8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84</xdr:row>
      <xdr:rowOff>104775</xdr:rowOff>
    </xdr:from>
    <xdr:to>
      <xdr:col>17</xdr:col>
      <xdr:colOff>400050</xdr:colOff>
      <xdr:row>117</xdr:row>
      <xdr:rowOff>66675</xdr:rowOff>
    </xdr:to>
    <xdr:graphicFrame>
      <xdr:nvGraphicFramePr>
        <xdr:cNvPr id="1" name="Диаграмма 1"/>
        <xdr:cNvGraphicFramePr/>
      </xdr:nvGraphicFramePr>
      <xdr:xfrm>
        <a:off x="723900" y="1772602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514350</xdr:colOff>
      <xdr:row>84</xdr:row>
      <xdr:rowOff>133350</xdr:rowOff>
    </xdr:from>
    <xdr:to>
      <xdr:col>35</xdr:col>
      <xdr:colOff>123825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4277975" y="17754600"/>
        <a:ext cx="12106275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119</xdr:row>
      <xdr:rowOff>28575</xdr:rowOff>
    </xdr:from>
    <xdr:to>
      <xdr:col>22</xdr:col>
      <xdr:colOff>228600</xdr:colOff>
      <xdr:row>153</xdr:row>
      <xdr:rowOff>85725</xdr:rowOff>
    </xdr:to>
    <xdr:graphicFrame>
      <xdr:nvGraphicFramePr>
        <xdr:cNvPr id="3" name="Диаграмма 10"/>
        <xdr:cNvGraphicFramePr/>
      </xdr:nvGraphicFramePr>
      <xdr:xfrm>
        <a:off x="57150" y="23441025"/>
        <a:ext cx="1660207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609600</xdr:colOff>
      <xdr:row>119</xdr:row>
      <xdr:rowOff>38100</xdr:rowOff>
    </xdr:from>
    <xdr:to>
      <xdr:col>39</xdr:col>
      <xdr:colOff>409575</xdr:colOff>
      <xdr:row>153</xdr:row>
      <xdr:rowOff>104775</xdr:rowOff>
    </xdr:to>
    <xdr:graphicFrame>
      <xdr:nvGraphicFramePr>
        <xdr:cNvPr id="4" name="Диаграмма 1"/>
        <xdr:cNvGraphicFramePr/>
      </xdr:nvGraphicFramePr>
      <xdr:xfrm>
        <a:off x="17040225" y="23441025"/>
        <a:ext cx="12487275" cy="561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O166"/>
  <sheetViews>
    <sheetView tabSelected="1" view="pageBreakPreview" zoomScale="85" zoomScaleNormal="70" zoomScaleSheetLayoutView="85" workbookViewId="0" topLeftCell="B1">
      <pane xSplit="4740" ySplit="2700" topLeftCell="Y122" activePane="bottomRight" state="split"/>
      <selection pane="topLeft" activeCell="AC82" sqref="AC82"/>
      <selection pane="topRight" activeCell="AD5" sqref="AD5"/>
      <selection pane="bottomLeft" activeCell="B14" sqref="A14:IV14"/>
      <selection pane="bottomRight" activeCell="N17" sqref="N1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5" width="8.75390625" style="4" customWidth="1"/>
    <col min="26" max="27" width="7.375" style="4" hidden="1" customWidth="1"/>
    <col min="28" max="28" width="17.625" style="4" customWidth="1"/>
    <col min="29" max="29" width="23.625" style="51" customWidth="1"/>
    <col min="30" max="30" width="9.375" style="4" customWidth="1"/>
    <col min="31" max="31" width="9.375" style="34" customWidth="1"/>
    <col min="32" max="32" width="14.625" style="34" customWidth="1"/>
    <col min="33" max="33" width="9.375" style="57" customWidth="1"/>
    <col min="34" max="41" width="9.375" style="34" customWidth="1"/>
    <col min="42" max="16384" width="8.625" style="4" customWidth="1"/>
  </cols>
  <sheetData>
    <row r="3" spans="2:41" s="10" customFormat="1" ht="18.75">
      <c r="B3" s="66" t="s">
        <v>59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50"/>
      <c r="AE3" s="33"/>
      <c r="AF3" s="33"/>
      <c r="AG3" s="56"/>
      <c r="AH3" s="33"/>
      <c r="AI3" s="33"/>
      <c r="AJ3" s="33"/>
      <c r="AK3" s="33"/>
      <c r="AL3" s="33"/>
      <c r="AM3" s="33"/>
      <c r="AN3" s="33"/>
      <c r="AO3" s="33"/>
    </row>
    <row r="4" spans="2:28" ht="15.75">
      <c r="B4" s="4" t="s">
        <v>56</v>
      </c>
      <c r="AB4" s="16" t="s">
        <v>13</v>
      </c>
    </row>
    <row r="5" spans="2:28" ht="71.25">
      <c r="B5" s="5" t="s">
        <v>6</v>
      </c>
      <c r="C5" s="28" t="s">
        <v>21</v>
      </c>
      <c r="D5" s="2">
        <v>2</v>
      </c>
      <c r="E5" s="5">
        <v>3</v>
      </c>
      <c r="F5" s="5">
        <v>4</v>
      </c>
      <c r="G5" s="5">
        <v>8</v>
      </c>
      <c r="H5" s="5">
        <v>9</v>
      </c>
      <c r="I5" s="5">
        <v>10</v>
      </c>
      <c r="J5" s="6">
        <v>11</v>
      </c>
      <c r="K5" s="5">
        <v>14</v>
      </c>
      <c r="L5" s="5">
        <v>15</v>
      </c>
      <c r="M5" s="5">
        <v>16</v>
      </c>
      <c r="N5" s="5">
        <v>17</v>
      </c>
      <c r="O5" s="5">
        <v>18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28</v>
      </c>
      <c r="V5" s="6">
        <v>25</v>
      </c>
      <c r="W5" s="5">
        <v>29</v>
      </c>
      <c r="X5" s="6">
        <v>30</v>
      </c>
      <c r="Y5" s="6">
        <v>31</v>
      </c>
      <c r="Z5" s="6"/>
      <c r="AA5" s="6"/>
      <c r="AB5" s="2" t="s">
        <v>4</v>
      </c>
    </row>
    <row r="6" spans="2:28" ht="30">
      <c r="B6" s="48" t="s">
        <v>39</v>
      </c>
      <c r="C6" s="21">
        <f>SUM(D6:Z6)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46"/>
      <c r="AB6" s="2"/>
    </row>
    <row r="7" spans="2:28" ht="15.75">
      <c r="B7" s="49" t="s">
        <v>38</v>
      </c>
      <c r="C7" s="21">
        <f>SUM(D7:Z7)</f>
        <v>3600.3</v>
      </c>
      <c r="D7" s="1"/>
      <c r="E7" s="7">
        <v>1800.2</v>
      </c>
      <c r="F7" s="7"/>
      <c r="G7" s="7"/>
      <c r="H7" s="7"/>
      <c r="I7" s="7"/>
      <c r="J7" s="8">
        <v>1800.1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8"/>
      <c r="AB7" s="1" t="s">
        <v>11</v>
      </c>
    </row>
    <row r="8" spans="2:28" ht="15.75">
      <c r="B8" s="38" t="s">
        <v>26</v>
      </c>
      <c r="C8" s="54">
        <f>SUM(D8:AA8)</f>
        <v>7493.6</v>
      </c>
      <c r="D8" s="37">
        <f aca="true" t="shared" si="0" ref="D8:Z8">SUM(D9:D16)</f>
        <v>0</v>
      </c>
      <c r="E8" s="37">
        <f t="shared" si="0"/>
        <v>339.5</v>
      </c>
      <c r="F8" s="37">
        <f t="shared" si="0"/>
        <v>1589.8000000000002</v>
      </c>
      <c r="G8" s="37">
        <f t="shared" si="0"/>
        <v>370.3</v>
      </c>
      <c r="H8" s="37">
        <f t="shared" si="0"/>
        <v>836.8000000000001</v>
      </c>
      <c r="I8" s="37">
        <f>SUM(I9:I16)</f>
        <v>547.5</v>
      </c>
      <c r="J8" s="37">
        <f t="shared" si="0"/>
        <v>1209.6000000000001</v>
      </c>
      <c r="K8" s="37">
        <f>SUM(K9:K16)</f>
        <v>451.5</v>
      </c>
      <c r="L8" s="37">
        <f t="shared" si="0"/>
        <v>832</v>
      </c>
      <c r="M8" s="37">
        <f t="shared" si="0"/>
        <v>606.2</v>
      </c>
      <c r="N8" s="37">
        <f t="shared" si="0"/>
        <v>710.4000000000001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  <c r="S8" s="37">
        <f>SUM(S9:S16)</f>
        <v>0</v>
      </c>
      <c r="T8" s="37">
        <f>SUM(T9:T16)</f>
        <v>0</v>
      </c>
      <c r="U8" s="37">
        <f t="shared" si="0"/>
        <v>0</v>
      </c>
      <c r="V8" s="37">
        <f t="shared" si="0"/>
        <v>0</v>
      </c>
      <c r="W8" s="37">
        <f t="shared" si="0"/>
        <v>0</v>
      </c>
      <c r="X8" s="37">
        <f t="shared" si="0"/>
        <v>0</v>
      </c>
      <c r="Y8" s="37">
        <f t="shared" si="0"/>
        <v>0</v>
      </c>
      <c r="Z8" s="37">
        <f t="shared" si="0"/>
        <v>0</v>
      </c>
      <c r="AA8" s="37">
        <f>SUM(AA9:AA16)</f>
        <v>0</v>
      </c>
      <c r="AB8" s="37" t="s">
        <v>11</v>
      </c>
    </row>
    <row r="9" spans="2:41" s="35" customFormat="1" ht="15.75">
      <c r="B9" s="39" t="s">
        <v>27</v>
      </c>
      <c r="C9" s="47">
        <f>SUM(D9:AA9)</f>
        <v>4693.000000000001</v>
      </c>
      <c r="D9" s="40"/>
      <c r="E9" s="8">
        <v>110.7</v>
      </c>
      <c r="F9" s="8">
        <v>1469.3</v>
      </c>
      <c r="G9" s="8">
        <v>228.2</v>
      </c>
      <c r="H9" s="8">
        <v>43.4</v>
      </c>
      <c r="I9" s="8">
        <v>379</v>
      </c>
      <c r="J9" s="8">
        <v>1019.2</v>
      </c>
      <c r="K9" s="8">
        <v>231</v>
      </c>
      <c r="L9" s="8">
        <v>535.5</v>
      </c>
      <c r="M9" s="8">
        <v>404.6</v>
      </c>
      <c r="N9" s="8">
        <v>272.1</v>
      </c>
      <c r="O9" s="8"/>
      <c r="P9" s="8"/>
      <c r="Q9" s="8"/>
      <c r="R9" s="43"/>
      <c r="S9" s="43"/>
      <c r="T9" s="8"/>
      <c r="U9" s="43"/>
      <c r="V9" s="8"/>
      <c r="W9" s="8"/>
      <c r="X9" s="8"/>
      <c r="Y9" s="8"/>
      <c r="Z9" s="8"/>
      <c r="AA9" s="8"/>
      <c r="AB9" s="40"/>
      <c r="AC9" s="52"/>
      <c r="AE9" s="63"/>
      <c r="AF9" s="36"/>
      <c r="AG9" s="58"/>
      <c r="AH9" s="36"/>
      <c r="AI9" s="36"/>
      <c r="AJ9" s="36"/>
      <c r="AK9" s="36"/>
      <c r="AL9" s="36"/>
      <c r="AM9" s="36"/>
      <c r="AN9" s="36"/>
      <c r="AO9" s="36"/>
    </row>
    <row r="10" spans="2:41" s="35" customFormat="1" ht="30" customHeight="1">
      <c r="B10" s="39" t="s">
        <v>28</v>
      </c>
      <c r="C10" s="47">
        <f aca="true" t="shared" si="1" ref="C10:C16">SUM(D10:AA10)</f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8"/>
      <c r="AB10" s="40"/>
      <c r="AC10" s="52"/>
      <c r="AE10" s="36"/>
      <c r="AF10" s="36"/>
      <c r="AG10" s="58"/>
      <c r="AH10" s="36"/>
      <c r="AI10" s="36"/>
      <c r="AJ10" s="36"/>
      <c r="AK10" s="36"/>
      <c r="AL10" s="36"/>
      <c r="AM10" s="36"/>
      <c r="AN10" s="36"/>
      <c r="AO10" s="36"/>
    </row>
    <row r="11" spans="2:41" s="35" customFormat="1" ht="30" customHeight="1">
      <c r="B11" s="39" t="s">
        <v>23</v>
      </c>
      <c r="C11" s="47">
        <f>SUM(D11:AA11)</f>
        <v>42.800000000000004</v>
      </c>
      <c r="D11" s="40"/>
      <c r="E11" s="8">
        <v>0.9</v>
      </c>
      <c r="F11" s="8">
        <v>0.4</v>
      </c>
      <c r="G11" s="8">
        <v>2.6</v>
      </c>
      <c r="H11" s="8">
        <v>23.1</v>
      </c>
      <c r="I11" s="8">
        <v>0.1</v>
      </c>
      <c r="J11" s="8">
        <v>5.2</v>
      </c>
      <c r="K11" s="8">
        <v>1</v>
      </c>
      <c r="L11" s="8">
        <v>3.1</v>
      </c>
      <c r="M11" s="8">
        <v>2.6</v>
      </c>
      <c r="N11" s="8">
        <v>3.8</v>
      </c>
      <c r="O11" s="8"/>
      <c r="P11" s="8"/>
      <c r="Q11" s="8"/>
      <c r="R11" s="43"/>
      <c r="S11" s="43"/>
      <c r="T11" s="8"/>
      <c r="U11" s="43"/>
      <c r="V11" s="8"/>
      <c r="W11" s="8"/>
      <c r="X11" s="8"/>
      <c r="Y11" s="8"/>
      <c r="Z11" s="8"/>
      <c r="AA11" s="8"/>
      <c r="AB11" s="40"/>
      <c r="AC11" s="52"/>
      <c r="AE11" s="36"/>
      <c r="AF11" s="36"/>
      <c r="AG11" s="58"/>
      <c r="AH11" s="36"/>
      <c r="AI11" s="36"/>
      <c r="AJ11" s="36"/>
      <c r="AK11" s="36"/>
      <c r="AL11" s="36"/>
      <c r="AM11" s="36"/>
      <c r="AN11" s="36"/>
      <c r="AO11" s="36"/>
    </row>
    <row r="12" spans="2:41" s="35" customFormat="1" ht="15.75">
      <c r="B12" s="39" t="s">
        <v>24</v>
      </c>
      <c r="C12" s="47">
        <f>SUM(D12:AA12)</f>
        <v>558.6</v>
      </c>
      <c r="D12" s="40"/>
      <c r="E12" s="8">
        <v>2.7</v>
      </c>
      <c r="F12" s="8"/>
      <c r="G12" s="8">
        <v>1.4</v>
      </c>
      <c r="H12" s="8">
        <v>430</v>
      </c>
      <c r="I12" s="8">
        <v>25.3</v>
      </c>
      <c r="J12" s="8"/>
      <c r="K12" s="8">
        <v>8.6</v>
      </c>
      <c r="L12" s="8">
        <v>5.5</v>
      </c>
      <c r="M12" s="8">
        <v>14</v>
      </c>
      <c r="N12" s="8">
        <v>71.1</v>
      </c>
      <c r="O12" s="8"/>
      <c r="P12" s="8"/>
      <c r="Q12" s="8"/>
      <c r="R12" s="43"/>
      <c r="S12" s="43"/>
      <c r="T12" s="8"/>
      <c r="U12" s="43"/>
      <c r="V12" s="8"/>
      <c r="W12" s="8"/>
      <c r="X12" s="8"/>
      <c r="Y12" s="8"/>
      <c r="Z12" s="8"/>
      <c r="AA12" s="8"/>
      <c r="AB12" s="40"/>
      <c r="AC12" s="52"/>
      <c r="AE12" s="63"/>
      <c r="AF12" s="36"/>
      <c r="AG12" s="58"/>
      <c r="AH12" s="36"/>
      <c r="AI12" s="36"/>
      <c r="AJ12" s="36"/>
      <c r="AK12" s="36"/>
      <c r="AL12" s="36"/>
      <c r="AM12" s="36"/>
      <c r="AN12" s="36"/>
      <c r="AO12" s="36"/>
    </row>
    <row r="13" spans="2:41" s="35" customFormat="1" ht="15.75">
      <c r="B13" s="39" t="s">
        <v>22</v>
      </c>
      <c r="C13" s="47">
        <f t="shared" si="1"/>
        <v>345.79999999999995</v>
      </c>
      <c r="D13" s="40"/>
      <c r="E13" s="8">
        <v>139.2</v>
      </c>
      <c r="F13" s="8">
        <v>16.7</v>
      </c>
      <c r="G13" s="8">
        <v>2.4</v>
      </c>
      <c r="H13" s="8">
        <v>8</v>
      </c>
      <c r="I13" s="8">
        <v>4</v>
      </c>
      <c r="J13" s="8">
        <v>6</v>
      </c>
      <c r="K13" s="8">
        <v>21.9</v>
      </c>
      <c r="L13" s="8">
        <v>26.8</v>
      </c>
      <c r="M13" s="8">
        <v>13.7</v>
      </c>
      <c r="N13" s="8">
        <v>107.1</v>
      </c>
      <c r="O13" s="8"/>
      <c r="P13" s="8"/>
      <c r="Q13" s="8"/>
      <c r="R13" s="43"/>
      <c r="S13" s="43"/>
      <c r="T13" s="8"/>
      <c r="U13" s="43"/>
      <c r="V13" s="8"/>
      <c r="W13" s="8"/>
      <c r="X13" s="8"/>
      <c r="Y13" s="8"/>
      <c r="Z13" s="8"/>
      <c r="AA13" s="8"/>
      <c r="AB13" s="40"/>
      <c r="AC13" s="52"/>
      <c r="AE13" s="63"/>
      <c r="AF13" s="36"/>
      <c r="AG13" s="58"/>
      <c r="AH13" s="36"/>
      <c r="AI13" s="36"/>
      <c r="AJ13" s="36"/>
      <c r="AK13" s="36"/>
      <c r="AL13" s="36"/>
      <c r="AM13" s="36"/>
      <c r="AN13" s="36"/>
      <c r="AO13" s="36"/>
    </row>
    <row r="14" spans="2:41" s="35" customFormat="1" ht="15.75">
      <c r="B14" s="39" t="s">
        <v>25</v>
      </c>
      <c r="C14" s="47">
        <f t="shared" si="1"/>
        <v>1559.3999999999999</v>
      </c>
      <c r="D14" s="40"/>
      <c r="E14" s="8">
        <v>71</v>
      </c>
      <c r="F14" s="8">
        <v>87.3</v>
      </c>
      <c r="G14" s="8">
        <v>117.5</v>
      </c>
      <c r="H14" s="8">
        <v>319.2</v>
      </c>
      <c r="I14" s="8">
        <v>113.2</v>
      </c>
      <c r="J14" s="8">
        <v>82.4</v>
      </c>
      <c r="K14" s="8">
        <v>165.7</v>
      </c>
      <c r="L14" s="8">
        <v>237.8</v>
      </c>
      <c r="M14" s="8">
        <v>151.3</v>
      </c>
      <c r="N14" s="8">
        <v>214</v>
      </c>
      <c r="O14" s="8"/>
      <c r="P14" s="8"/>
      <c r="Q14" s="8"/>
      <c r="R14" s="43"/>
      <c r="S14" s="43"/>
      <c r="T14" s="8"/>
      <c r="U14" s="43"/>
      <c r="V14" s="8"/>
      <c r="W14" s="8"/>
      <c r="X14" s="8"/>
      <c r="Y14" s="8"/>
      <c r="Z14" s="8"/>
      <c r="AA14" s="8"/>
      <c r="AB14" s="40"/>
      <c r="AC14" s="52"/>
      <c r="AE14" s="63"/>
      <c r="AF14" s="36"/>
      <c r="AG14" s="58"/>
      <c r="AH14" s="36"/>
      <c r="AI14" s="36"/>
      <c r="AJ14" s="36"/>
      <c r="AK14" s="36"/>
      <c r="AL14" s="36"/>
      <c r="AM14" s="36"/>
      <c r="AN14" s="36"/>
      <c r="AO14" s="36"/>
    </row>
    <row r="15" spans="2:41" s="35" customFormat="1" ht="16.5" customHeight="1">
      <c r="B15" s="39" t="s">
        <v>31</v>
      </c>
      <c r="C15" s="47">
        <f t="shared" si="1"/>
        <v>111.20000000000002</v>
      </c>
      <c r="D15" s="40"/>
      <c r="E15" s="8">
        <v>7.9</v>
      </c>
      <c r="F15" s="8">
        <v>10.7</v>
      </c>
      <c r="G15" s="8">
        <v>7.8</v>
      </c>
      <c r="H15" s="8">
        <v>6.9</v>
      </c>
      <c r="I15" s="8">
        <v>18.3</v>
      </c>
      <c r="J15" s="8">
        <v>11.6</v>
      </c>
      <c r="K15" s="8">
        <v>9.8</v>
      </c>
      <c r="L15" s="8">
        <v>13.9</v>
      </c>
      <c r="M15" s="8">
        <v>13.1</v>
      </c>
      <c r="N15" s="8">
        <v>11.2</v>
      </c>
      <c r="O15" s="8"/>
      <c r="P15" s="8"/>
      <c r="Q15" s="8"/>
      <c r="R15" s="43"/>
      <c r="S15" s="43"/>
      <c r="T15" s="8"/>
      <c r="U15" s="43"/>
      <c r="V15" s="8"/>
      <c r="W15" s="8"/>
      <c r="X15" s="8"/>
      <c r="Y15" s="8"/>
      <c r="Z15" s="8"/>
      <c r="AA15" s="8"/>
      <c r="AB15" s="40"/>
      <c r="AC15" s="52"/>
      <c r="AE15" s="63"/>
      <c r="AF15" s="36"/>
      <c r="AG15" s="58"/>
      <c r="AH15" s="36"/>
      <c r="AI15" s="36"/>
      <c r="AJ15" s="36"/>
      <c r="AK15" s="36"/>
      <c r="AL15" s="36"/>
      <c r="AM15" s="36"/>
      <c r="AN15" s="36"/>
      <c r="AO15" s="36"/>
    </row>
    <row r="16" spans="2:41" s="35" customFormat="1" ht="16.5" customHeight="1">
      <c r="B16" s="39" t="s">
        <v>30</v>
      </c>
      <c r="C16" s="47">
        <f t="shared" si="1"/>
        <v>182.8</v>
      </c>
      <c r="D16" s="40"/>
      <c r="E16" s="8">
        <v>7.1</v>
      </c>
      <c r="F16" s="8">
        <v>5.4</v>
      </c>
      <c r="G16" s="8">
        <v>10.4</v>
      </c>
      <c r="H16" s="8">
        <v>6.2</v>
      </c>
      <c r="I16" s="8">
        <v>7.6</v>
      </c>
      <c r="J16" s="8">
        <v>85.2</v>
      </c>
      <c r="K16" s="8">
        <v>13.5</v>
      </c>
      <c r="L16" s="8">
        <v>9.4</v>
      </c>
      <c r="M16" s="8">
        <v>6.9</v>
      </c>
      <c r="N16" s="8">
        <v>31.1</v>
      </c>
      <c r="O16" s="8"/>
      <c r="P16" s="8"/>
      <c r="Q16" s="8"/>
      <c r="R16" s="43"/>
      <c r="S16" s="43"/>
      <c r="T16" s="8"/>
      <c r="U16" s="43"/>
      <c r="V16" s="8"/>
      <c r="W16" s="8"/>
      <c r="X16" s="43"/>
      <c r="Y16" s="8"/>
      <c r="Z16" s="8"/>
      <c r="AA16" s="8"/>
      <c r="AB16" s="40"/>
      <c r="AC16" s="52"/>
      <c r="AE16" s="63"/>
      <c r="AF16" s="36"/>
      <c r="AG16" s="58"/>
      <c r="AH16" s="36"/>
      <c r="AI16" s="36"/>
      <c r="AJ16" s="36"/>
      <c r="AK16" s="36"/>
      <c r="AL16" s="36"/>
      <c r="AM16" s="36"/>
      <c r="AN16" s="36"/>
      <c r="AO16" s="36"/>
    </row>
    <row r="17" spans="2:41" s="10" customFormat="1" ht="13.5" customHeight="1">
      <c r="B17" s="11" t="s">
        <v>8</v>
      </c>
      <c r="C17" s="12">
        <f>SUM(D17:Z17)</f>
        <v>11093.9</v>
      </c>
      <c r="D17" s="22">
        <f>SUM(D6:D8)</f>
        <v>0</v>
      </c>
      <c r="E17" s="22">
        <f aca="true" t="shared" si="2" ref="E17:Z17">SUM(E6:E8)</f>
        <v>2139.7</v>
      </c>
      <c r="F17" s="22">
        <f t="shared" si="2"/>
        <v>1589.8000000000002</v>
      </c>
      <c r="G17" s="22">
        <f t="shared" si="2"/>
        <v>370.3</v>
      </c>
      <c r="H17" s="22">
        <f t="shared" si="2"/>
        <v>836.8000000000001</v>
      </c>
      <c r="I17" s="22">
        <f t="shared" si="2"/>
        <v>547.5</v>
      </c>
      <c r="J17" s="22">
        <f t="shared" si="2"/>
        <v>3009.7</v>
      </c>
      <c r="K17" s="22">
        <f t="shared" si="2"/>
        <v>451.5</v>
      </c>
      <c r="L17" s="22">
        <f t="shared" si="2"/>
        <v>832</v>
      </c>
      <c r="M17" s="22">
        <f>SUM(M6:M8)</f>
        <v>606.2</v>
      </c>
      <c r="N17" s="22">
        <f t="shared" si="2"/>
        <v>710.4000000000001</v>
      </c>
      <c r="O17" s="22">
        <f t="shared" si="2"/>
        <v>0</v>
      </c>
      <c r="P17" s="22">
        <f t="shared" si="2"/>
        <v>0</v>
      </c>
      <c r="Q17" s="22">
        <f t="shared" si="2"/>
        <v>0</v>
      </c>
      <c r="R17" s="22">
        <f t="shared" si="2"/>
        <v>0</v>
      </c>
      <c r="S17" s="22">
        <f t="shared" si="2"/>
        <v>0</v>
      </c>
      <c r="T17" s="22">
        <f>SUM(T6:T8)</f>
        <v>0</v>
      </c>
      <c r="U17" s="22">
        <f t="shared" si="2"/>
        <v>0</v>
      </c>
      <c r="V17" s="22">
        <f t="shared" si="2"/>
        <v>0</v>
      </c>
      <c r="W17" s="22">
        <f t="shared" si="2"/>
        <v>0</v>
      </c>
      <c r="X17" s="22">
        <f t="shared" si="2"/>
        <v>0</v>
      </c>
      <c r="Y17" s="22">
        <f t="shared" si="2"/>
        <v>0</v>
      </c>
      <c r="Z17" s="22">
        <f t="shared" si="2"/>
        <v>0</v>
      </c>
      <c r="AA17" s="22">
        <f>SUM(AA6:AA8)</f>
        <v>0</v>
      </c>
      <c r="AB17" s="22" t="s">
        <v>11</v>
      </c>
      <c r="AC17" s="50"/>
      <c r="AE17" s="33"/>
      <c r="AF17" s="33"/>
      <c r="AG17" s="56"/>
      <c r="AH17" s="33"/>
      <c r="AI17" s="33"/>
      <c r="AJ17" s="33"/>
      <c r="AK17" s="33"/>
      <c r="AL17" s="33"/>
      <c r="AM17" s="33"/>
      <c r="AN17" s="33"/>
      <c r="AO17" s="33"/>
    </row>
    <row r="18" spans="2:41" s="10" customFormat="1" ht="15.75">
      <c r="B18" s="14" t="s">
        <v>12</v>
      </c>
      <c r="C18" s="24">
        <f>C19+C23+C29+C31+C32+C33+C34+C40+C44+C48+C51+C56+C62+C66+C70+C71+C72+C73</f>
        <v>22193.296000000006</v>
      </c>
      <c r="D18" s="24">
        <f aca="true" t="shared" si="3" ref="D18:AB18">D19+D23+D29+D31+D32+D33+D34+D40+D44+D48+D51+D56+D62+D66+D70+D71+D72+D73</f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1231.9</v>
      </c>
      <c r="J18" s="24">
        <f t="shared" si="3"/>
        <v>369.974</v>
      </c>
      <c r="K18" s="24">
        <f t="shared" si="3"/>
        <v>1370.9499999999998</v>
      </c>
      <c r="L18" s="24">
        <f t="shared" si="3"/>
        <v>2369.6359999999995</v>
      </c>
      <c r="M18" s="24">
        <f t="shared" si="3"/>
        <v>1972.6190000000001</v>
      </c>
      <c r="N18" s="24">
        <f t="shared" si="3"/>
        <v>0</v>
      </c>
      <c r="O18" s="24">
        <f t="shared" si="3"/>
        <v>544.987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  <c r="U18" s="24">
        <f t="shared" si="3"/>
        <v>0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0</v>
      </c>
      <c r="AB18" s="24">
        <f t="shared" si="3"/>
        <v>7860.065999999999</v>
      </c>
      <c r="AC18" s="53">
        <f aca="true" t="shared" si="4" ref="AC18:AC81">AB18-C18</f>
        <v>-14333.230000000007</v>
      </c>
      <c r="AE18" s="33"/>
      <c r="AF18" s="33"/>
      <c r="AG18" s="56"/>
      <c r="AH18" s="33"/>
      <c r="AI18" s="33"/>
      <c r="AJ18" s="33"/>
      <c r="AK18" s="33"/>
      <c r="AL18" s="33"/>
      <c r="AM18" s="33"/>
      <c r="AN18" s="33"/>
      <c r="AO18" s="33"/>
    </row>
    <row r="19" spans="1:41" s="10" customFormat="1" ht="15.75">
      <c r="A19" s="10">
        <v>10116</v>
      </c>
      <c r="B19" s="13" t="s">
        <v>40</v>
      </c>
      <c r="C19" s="18">
        <f aca="true" t="shared" si="5" ref="C19:AB19">SUM(C20:C22)</f>
        <v>3119.94</v>
      </c>
      <c r="D19" s="18">
        <f t="shared" si="5"/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246.862</v>
      </c>
      <c r="K19" s="18">
        <f t="shared" si="5"/>
        <v>740.507</v>
      </c>
      <c r="L19" s="18">
        <f t="shared" si="5"/>
        <v>14.005</v>
      </c>
      <c r="M19" s="18">
        <f t="shared" si="5"/>
        <v>0</v>
      </c>
      <c r="N19" s="18">
        <f t="shared" si="5"/>
        <v>0</v>
      </c>
      <c r="O19" s="18">
        <f t="shared" si="5"/>
        <v>50.004</v>
      </c>
      <c r="P19" s="18">
        <f t="shared" si="5"/>
        <v>0</v>
      </c>
      <c r="Q19" s="18">
        <f t="shared" si="5"/>
        <v>0</v>
      </c>
      <c r="R19" s="18">
        <f t="shared" si="5"/>
        <v>0</v>
      </c>
      <c r="S19" s="18">
        <f t="shared" si="5"/>
        <v>0</v>
      </c>
      <c r="T19" s="18">
        <f>SUM(T20:T22)</f>
        <v>0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 t="shared" si="5"/>
        <v>0</v>
      </c>
      <c r="AA19" s="18">
        <f>SUM(AA20:AA22)</f>
        <v>0</v>
      </c>
      <c r="AB19" s="18">
        <f t="shared" si="5"/>
        <v>1051.3780000000002</v>
      </c>
      <c r="AC19" s="53">
        <f t="shared" si="4"/>
        <v>-2068.562</v>
      </c>
      <c r="AE19" s="34"/>
      <c r="AF19" s="33"/>
      <c r="AG19" s="56"/>
      <c r="AH19" s="33"/>
      <c r="AI19" s="33"/>
      <c r="AJ19" s="33"/>
      <c r="AK19" s="33"/>
      <c r="AL19" s="33"/>
      <c r="AM19" s="33"/>
      <c r="AN19" s="33"/>
      <c r="AO19" s="33"/>
    </row>
    <row r="20" spans="2:32" ht="15.75">
      <c r="B20" s="3" t="s">
        <v>3</v>
      </c>
      <c r="C20" s="23">
        <v>2524.02</v>
      </c>
      <c r="D20" s="7"/>
      <c r="E20" s="7"/>
      <c r="F20" s="7"/>
      <c r="G20" s="7"/>
      <c r="H20" s="7"/>
      <c r="I20" s="7"/>
      <c r="J20" s="8">
        <v>244.994</v>
      </c>
      <c r="K20" s="7">
        <v>740.5</v>
      </c>
      <c r="L20" s="7">
        <v>13.855</v>
      </c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7"/>
      <c r="Z20" s="7"/>
      <c r="AA20" s="7"/>
      <c r="AB20" s="7">
        <f>SUM(D20:AA20)</f>
        <v>999.349</v>
      </c>
      <c r="AC20" s="53">
        <f t="shared" si="4"/>
        <v>-1524.6709999999998</v>
      </c>
      <c r="AE20" s="33" t="s">
        <v>48</v>
      </c>
      <c r="AF20" s="64">
        <f>AB19</f>
        <v>1051.3780000000002</v>
      </c>
    </row>
    <row r="21" spans="2:32" ht="15.75">
      <c r="B21" s="3" t="s">
        <v>1</v>
      </c>
      <c r="C21" s="23">
        <v>299.3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7"/>
      <c r="Z21" s="7"/>
      <c r="AA21" s="7"/>
      <c r="AB21" s="7">
        <f>SUM(D21:AA21)</f>
        <v>0</v>
      </c>
      <c r="AC21" s="53">
        <f t="shared" si="4"/>
        <v>-299.3</v>
      </c>
      <c r="AE21" s="33" t="s">
        <v>15</v>
      </c>
      <c r="AF21" s="64">
        <f>AB23</f>
        <v>3084.113</v>
      </c>
    </row>
    <row r="22" spans="2:32" ht="15.75">
      <c r="B22" s="3" t="s">
        <v>5</v>
      </c>
      <c r="C22" s="23">
        <v>296.62</v>
      </c>
      <c r="D22" s="7"/>
      <c r="E22" s="7"/>
      <c r="F22" s="7"/>
      <c r="G22" s="7"/>
      <c r="H22" s="7"/>
      <c r="I22" s="7"/>
      <c r="J22" s="7">
        <v>1.868</v>
      </c>
      <c r="K22" s="7">
        <v>0.007</v>
      </c>
      <c r="L22" s="7">
        <v>0.15</v>
      </c>
      <c r="M22" s="7"/>
      <c r="N22" s="7"/>
      <c r="O22" s="7">
        <v>50.004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>
        <f>SUM(D22:AA22)</f>
        <v>52.028999999999996</v>
      </c>
      <c r="AC22" s="53">
        <f t="shared" si="4"/>
        <v>-244.591</v>
      </c>
      <c r="AE22" s="33" t="s">
        <v>52</v>
      </c>
      <c r="AF22" s="64">
        <f>$AB$29</f>
        <v>144.021</v>
      </c>
    </row>
    <row r="23" spans="1:41" s="10" customFormat="1" ht="15.75">
      <c r="A23" s="10">
        <v>7000</v>
      </c>
      <c r="B23" s="13" t="s">
        <v>33</v>
      </c>
      <c r="C23" s="18">
        <f aca="true" t="shared" si="6" ref="C23:AB23">SUM(C24:C28)</f>
        <v>11926.928000000002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123.112</v>
      </c>
      <c r="K23" s="18">
        <f t="shared" si="6"/>
        <v>537.217</v>
      </c>
      <c r="L23" s="18">
        <f t="shared" si="6"/>
        <v>1718.1509999999998</v>
      </c>
      <c r="M23" s="18">
        <f t="shared" si="6"/>
        <v>704.815</v>
      </c>
      <c r="N23" s="18">
        <f t="shared" si="6"/>
        <v>0</v>
      </c>
      <c r="O23" s="18">
        <f t="shared" si="6"/>
        <v>0.818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>SUM(T24:T28)</f>
        <v>0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 t="shared" si="6"/>
        <v>0</v>
      </c>
      <c r="AA23" s="18">
        <f>SUM(AA24:AA28)</f>
        <v>0</v>
      </c>
      <c r="AB23" s="18">
        <f t="shared" si="6"/>
        <v>3084.113</v>
      </c>
      <c r="AC23" s="53">
        <f t="shared" si="4"/>
        <v>-8842.815000000002</v>
      </c>
      <c r="AE23" s="33" t="s">
        <v>16</v>
      </c>
      <c r="AF23" s="64">
        <f>$AB$31+$AB$32+$AB$34+$AB$40+$AB$44+$AB$33</f>
        <v>432.712</v>
      </c>
      <c r="AG23" s="56"/>
      <c r="AH23" s="33"/>
      <c r="AI23" s="33"/>
      <c r="AJ23" s="33"/>
      <c r="AK23" s="33"/>
      <c r="AL23" s="33"/>
      <c r="AM23" s="33"/>
      <c r="AN23" s="33"/>
      <c r="AO23" s="33"/>
    </row>
    <row r="24" spans="2:32" ht="15.75">
      <c r="B24" s="3" t="s">
        <v>3</v>
      </c>
      <c r="C24" s="23">
        <v>8532.788</v>
      </c>
      <c r="D24" s="7"/>
      <c r="E24" s="7"/>
      <c r="F24" s="7"/>
      <c r="G24" s="7"/>
      <c r="H24" s="7"/>
      <c r="I24" s="7"/>
      <c r="J24" s="8">
        <v>122.881</v>
      </c>
      <c r="K24" s="7">
        <v>537.217</v>
      </c>
      <c r="L24" s="7">
        <f>500.263+1217.888</f>
        <v>1718.1509999999998</v>
      </c>
      <c r="M24" s="7">
        <f>515.931+188.884</f>
        <v>704.815</v>
      </c>
      <c r="N24" s="7"/>
      <c r="O24" s="7"/>
      <c r="P24" s="7"/>
      <c r="Q24" s="7"/>
      <c r="R24" s="25"/>
      <c r="S24" s="7"/>
      <c r="T24" s="7"/>
      <c r="U24" s="7"/>
      <c r="V24" s="8"/>
      <c r="W24" s="8"/>
      <c r="X24" s="8"/>
      <c r="Y24" s="7"/>
      <c r="Z24" s="7"/>
      <c r="AA24" s="7"/>
      <c r="AB24" s="7">
        <f aca="true" t="shared" si="7" ref="AB24:AB33">SUM(D24:AA24)</f>
        <v>3083.064</v>
      </c>
      <c r="AC24" s="53">
        <f t="shared" si="4"/>
        <v>-5449.724</v>
      </c>
      <c r="AE24" s="33" t="s">
        <v>17</v>
      </c>
      <c r="AF24" s="64">
        <f>$AB$62</f>
        <v>457</v>
      </c>
    </row>
    <row r="25" spans="2:32" ht="15.75">
      <c r="B25" s="3" t="s">
        <v>2</v>
      </c>
      <c r="C25" s="23">
        <v>2.1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/>
      <c r="AB25" s="7">
        <f t="shared" si="7"/>
        <v>0</v>
      </c>
      <c r="AC25" s="53">
        <f t="shared" si="4"/>
        <v>-2.1</v>
      </c>
      <c r="AE25" s="33" t="s">
        <v>18</v>
      </c>
      <c r="AF25" s="64">
        <f>$AB$51</f>
        <v>133.816</v>
      </c>
    </row>
    <row r="26" spans="2:32" ht="15.75">
      <c r="B26" s="3" t="s">
        <v>0</v>
      </c>
      <c r="C26" s="23">
        <v>563.1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/>
      <c r="S26" s="7"/>
      <c r="T26" s="7"/>
      <c r="U26" s="7"/>
      <c r="V26" s="8"/>
      <c r="W26" s="8"/>
      <c r="X26" s="8"/>
      <c r="Y26" s="7"/>
      <c r="Z26" s="7"/>
      <c r="AA26" s="7"/>
      <c r="AB26" s="7">
        <f t="shared" si="7"/>
        <v>0</v>
      </c>
      <c r="AC26" s="53">
        <f t="shared" si="4"/>
        <v>-563.1</v>
      </c>
      <c r="AE26" s="33" t="s">
        <v>19</v>
      </c>
      <c r="AF26" s="64">
        <f>$AB$56</f>
        <v>93.226</v>
      </c>
    </row>
    <row r="27" spans="2:32" ht="15.75">
      <c r="B27" s="3" t="s">
        <v>1</v>
      </c>
      <c r="C27" s="23">
        <v>2545.93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/>
      <c r="S27" s="7"/>
      <c r="T27" s="7"/>
      <c r="U27" s="7"/>
      <c r="V27" s="8"/>
      <c r="W27" s="8"/>
      <c r="X27" s="8"/>
      <c r="Y27" s="7"/>
      <c r="Z27" s="7"/>
      <c r="AA27" s="7"/>
      <c r="AB27" s="7">
        <f t="shared" si="7"/>
        <v>0</v>
      </c>
      <c r="AC27" s="53">
        <f t="shared" si="4"/>
        <v>-2545.93</v>
      </c>
      <c r="AE27" s="33" t="s">
        <v>20</v>
      </c>
      <c r="AF27" s="64">
        <f>$AB$48+$AB$66+$AB$70+$AB$71+$AB$73+$AB$72+$AB$68</f>
        <v>2463.8</v>
      </c>
    </row>
    <row r="28" spans="2:32" ht="15.75">
      <c r="B28" s="3" t="s">
        <v>5</v>
      </c>
      <c r="C28" s="23">
        <v>283.01</v>
      </c>
      <c r="D28" s="7"/>
      <c r="E28" s="7"/>
      <c r="F28" s="7"/>
      <c r="G28" s="7"/>
      <c r="H28" s="7"/>
      <c r="I28" s="7"/>
      <c r="J28" s="7">
        <v>0.231</v>
      </c>
      <c r="K28" s="7"/>
      <c r="L28" s="7"/>
      <c r="M28" s="7"/>
      <c r="N28" s="7"/>
      <c r="O28" s="7">
        <v>0.818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>
        <f t="shared" si="7"/>
        <v>1.049</v>
      </c>
      <c r="AC28" s="53">
        <f t="shared" si="4"/>
        <v>-281.961</v>
      </c>
      <c r="AF28" s="65"/>
    </row>
    <row r="29" spans="2:32" ht="29.25">
      <c r="B29" s="13" t="s">
        <v>57</v>
      </c>
      <c r="C29" s="18">
        <f>C30</f>
        <v>1000</v>
      </c>
      <c r="D29" s="18">
        <f aca="true" t="shared" si="8" ref="D29:AB29">D30</f>
        <v>0</v>
      </c>
      <c r="E29" s="18">
        <f t="shared" si="8"/>
        <v>0</v>
      </c>
      <c r="F29" s="18">
        <f t="shared" si="8"/>
        <v>0</v>
      </c>
      <c r="G29" s="18">
        <f t="shared" si="8"/>
        <v>0</v>
      </c>
      <c r="H29" s="18">
        <f t="shared" si="8"/>
        <v>0</v>
      </c>
      <c r="I29" s="18">
        <f t="shared" si="8"/>
        <v>0</v>
      </c>
      <c r="J29" s="18">
        <f t="shared" si="8"/>
        <v>0</v>
      </c>
      <c r="K29" s="18">
        <f t="shared" si="8"/>
        <v>0</v>
      </c>
      <c r="L29" s="18">
        <f t="shared" si="8"/>
        <v>144.021</v>
      </c>
      <c r="M29" s="18">
        <f t="shared" si="8"/>
        <v>0</v>
      </c>
      <c r="N29" s="18">
        <f t="shared" si="8"/>
        <v>0</v>
      </c>
      <c r="O29" s="18">
        <f t="shared" si="8"/>
        <v>0</v>
      </c>
      <c r="P29" s="18">
        <f t="shared" si="8"/>
        <v>0</v>
      </c>
      <c r="Q29" s="18">
        <f t="shared" si="8"/>
        <v>0</v>
      </c>
      <c r="R29" s="18">
        <f t="shared" si="8"/>
        <v>0</v>
      </c>
      <c r="S29" s="18">
        <f t="shared" si="8"/>
        <v>0</v>
      </c>
      <c r="T29" s="18">
        <f t="shared" si="8"/>
        <v>0</v>
      </c>
      <c r="U29" s="18">
        <f t="shared" si="8"/>
        <v>0</v>
      </c>
      <c r="V29" s="18">
        <f t="shared" si="8"/>
        <v>0</v>
      </c>
      <c r="W29" s="18">
        <f t="shared" si="8"/>
        <v>0</v>
      </c>
      <c r="X29" s="18">
        <f t="shared" si="8"/>
        <v>0</v>
      </c>
      <c r="Y29" s="18">
        <f t="shared" si="8"/>
        <v>0</v>
      </c>
      <c r="Z29" s="18">
        <f t="shared" si="8"/>
        <v>0</v>
      </c>
      <c r="AA29" s="18">
        <f t="shared" si="8"/>
        <v>0</v>
      </c>
      <c r="AB29" s="18">
        <f t="shared" si="8"/>
        <v>144.021</v>
      </c>
      <c r="AC29" s="53">
        <f t="shared" si="4"/>
        <v>-855.979</v>
      </c>
      <c r="AF29" s="65"/>
    </row>
    <row r="30" spans="2:32" ht="15.75">
      <c r="B30" s="55" t="s">
        <v>10</v>
      </c>
      <c r="C30" s="27">
        <v>1000</v>
      </c>
      <c r="D30" s="8"/>
      <c r="E30" s="8"/>
      <c r="F30" s="8"/>
      <c r="G30" s="8"/>
      <c r="H30" s="8"/>
      <c r="I30" s="8"/>
      <c r="J30" s="8"/>
      <c r="K30" s="8"/>
      <c r="L30" s="8">
        <v>144.021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27"/>
      <c r="AA30" s="27"/>
      <c r="AB30" s="7">
        <f t="shared" si="7"/>
        <v>144.021</v>
      </c>
      <c r="AC30" s="53">
        <f t="shared" si="4"/>
        <v>-855.979</v>
      </c>
      <c r="AF30" s="65"/>
    </row>
    <row r="31" spans="1:41" s="10" customFormat="1" ht="29.25">
      <c r="A31" s="10" t="s">
        <v>32</v>
      </c>
      <c r="B31" s="13" t="s">
        <v>54</v>
      </c>
      <c r="C31" s="18">
        <v>36.153</v>
      </c>
      <c r="D31" s="18"/>
      <c r="E31" s="18"/>
      <c r="F31" s="18"/>
      <c r="G31" s="18"/>
      <c r="H31" s="18"/>
      <c r="I31" s="18"/>
      <c r="J31" s="18"/>
      <c r="K31" s="18"/>
      <c r="L31" s="18"/>
      <c r="M31" s="18">
        <v>1.853</v>
      </c>
      <c r="N31" s="18"/>
      <c r="O31" s="18"/>
      <c r="P31" s="18"/>
      <c r="Q31" s="18"/>
      <c r="R31" s="18"/>
      <c r="S31" s="60"/>
      <c r="T31" s="60"/>
      <c r="U31" s="60"/>
      <c r="V31" s="60"/>
      <c r="W31" s="60"/>
      <c r="X31" s="18"/>
      <c r="Y31" s="18"/>
      <c r="Z31" s="18"/>
      <c r="AA31" s="18"/>
      <c r="AB31" s="18">
        <f t="shared" si="7"/>
        <v>1.853</v>
      </c>
      <c r="AC31" s="53">
        <f t="shared" si="4"/>
        <v>-34.3</v>
      </c>
      <c r="AE31" s="34"/>
      <c r="AF31" s="65"/>
      <c r="AG31" s="56"/>
      <c r="AH31" s="33"/>
      <c r="AI31" s="33"/>
      <c r="AJ31" s="33"/>
      <c r="AK31" s="33"/>
      <c r="AL31" s="33"/>
      <c r="AM31" s="33"/>
      <c r="AN31" s="33"/>
      <c r="AO31" s="33"/>
    </row>
    <row r="32" spans="2:41" s="10" customFormat="1" ht="43.5">
      <c r="B32" s="13" t="s">
        <v>41</v>
      </c>
      <c r="C32" s="18">
        <v>220</v>
      </c>
      <c r="D32" s="18"/>
      <c r="E32" s="18"/>
      <c r="F32" s="18"/>
      <c r="G32" s="18"/>
      <c r="H32" s="18"/>
      <c r="I32" s="18"/>
      <c r="J32" s="18"/>
      <c r="K32" s="18"/>
      <c r="L32" s="18">
        <v>215.945</v>
      </c>
      <c r="M32" s="18"/>
      <c r="N32" s="18"/>
      <c r="O32" s="18"/>
      <c r="P32" s="18"/>
      <c r="Q32" s="18"/>
      <c r="R32" s="18"/>
      <c r="S32" s="18"/>
      <c r="T32" s="60"/>
      <c r="U32" s="18"/>
      <c r="V32" s="18"/>
      <c r="W32" s="18"/>
      <c r="X32" s="18"/>
      <c r="Y32" s="18"/>
      <c r="Z32" s="18"/>
      <c r="AA32" s="18"/>
      <c r="AB32" s="18">
        <f t="shared" si="7"/>
        <v>215.945</v>
      </c>
      <c r="AC32" s="53">
        <f t="shared" si="4"/>
        <v>-4.055000000000007</v>
      </c>
      <c r="AE32" s="34"/>
      <c r="AF32" s="65"/>
      <c r="AG32" s="56"/>
      <c r="AH32" s="33"/>
      <c r="AI32" s="33"/>
      <c r="AJ32" s="33"/>
      <c r="AK32" s="33"/>
      <c r="AL32" s="33"/>
      <c r="AM32" s="33"/>
      <c r="AN32" s="33"/>
      <c r="AO32" s="33"/>
    </row>
    <row r="33" spans="2:41" s="10" customFormat="1" ht="57.75" hidden="1">
      <c r="B33" s="13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>
        <f t="shared" si="7"/>
        <v>0</v>
      </c>
      <c r="AC33" s="53">
        <f t="shared" si="4"/>
        <v>0</v>
      </c>
      <c r="AE33" s="34"/>
      <c r="AF33" s="65"/>
      <c r="AG33" s="56"/>
      <c r="AH33" s="33"/>
      <c r="AI33" s="33"/>
      <c r="AJ33" s="33"/>
      <c r="AK33" s="33"/>
      <c r="AL33" s="33"/>
      <c r="AM33" s="33"/>
      <c r="AN33" s="33"/>
      <c r="AO33" s="33"/>
    </row>
    <row r="34" spans="2:41" s="10" customFormat="1" ht="15.75">
      <c r="B34" s="13" t="s">
        <v>34</v>
      </c>
      <c r="C34" s="18">
        <f>SUM(C35:C39)</f>
        <v>557.9300000000001</v>
      </c>
      <c r="D34" s="18">
        <f>SUM(D35:D39)</f>
        <v>0</v>
      </c>
      <c r="E34" s="18">
        <f>SUM(E35:E39)</f>
        <v>0</v>
      </c>
      <c r="F34" s="18">
        <f>SUM(F35:F39)</f>
        <v>0</v>
      </c>
      <c r="G34" s="18">
        <f aca="true" t="shared" si="9" ref="G34:S34">SUM(G35:G39)</f>
        <v>0</v>
      </c>
      <c r="H34" s="18">
        <f t="shared" si="9"/>
        <v>0</v>
      </c>
      <c r="I34" s="18">
        <f t="shared" si="9"/>
        <v>0</v>
      </c>
      <c r="J34" s="18">
        <f t="shared" si="9"/>
        <v>0</v>
      </c>
      <c r="K34" s="18">
        <f t="shared" si="9"/>
        <v>0</v>
      </c>
      <c r="L34" s="18">
        <f t="shared" si="9"/>
        <v>143.698</v>
      </c>
      <c r="M34" s="18">
        <f t="shared" si="9"/>
        <v>0</v>
      </c>
      <c r="N34" s="18">
        <f t="shared" si="9"/>
        <v>0</v>
      </c>
      <c r="O34" s="18">
        <f t="shared" si="9"/>
        <v>0</v>
      </c>
      <c r="P34" s="18">
        <f t="shared" si="9"/>
        <v>0</v>
      </c>
      <c r="Q34" s="18">
        <f t="shared" si="9"/>
        <v>0</v>
      </c>
      <c r="R34" s="18">
        <f t="shared" si="9"/>
        <v>0</v>
      </c>
      <c r="S34" s="18">
        <f t="shared" si="9"/>
        <v>0</v>
      </c>
      <c r="T34" s="18">
        <f>SUM(T35:T39)</f>
        <v>0</v>
      </c>
      <c r="U34" s="18">
        <f>SUM(U35:U39)</f>
        <v>0</v>
      </c>
      <c r="V34" s="18">
        <f aca="true" t="shared" si="10" ref="V34:AB34">SUM(V35:V39)</f>
        <v>0</v>
      </c>
      <c r="W34" s="18">
        <f t="shared" si="10"/>
        <v>0</v>
      </c>
      <c r="X34" s="18">
        <f t="shared" si="10"/>
        <v>0</v>
      </c>
      <c r="Y34" s="18">
        <f t="shared" si="10"/>
        <v>0</v>
      </c>
      <c r="Z34" s="18">
        <f t="shared" si="10"/>
        <v>0</v>
      </c>
      <c r="AA34" s="18">
        <f>SUM(AA35:AA39)</f>
        <v>0</v>
      </c>
      <c r="AB34" s="18">
        <f t="shared" si="10"/>
        <v>143.698</v>
      </c>
      <c r="AC34" s="53">
        <f t="shared" si="4"/>
        <v>-414.2320000000001</v>
      </c>
      <c r="AE34" s="34"/>
      <c r="AF34" s="65"/>
      <c r="AG34" s="56"/>
      <c r="AH34" s="33"/>
      <c r="AI34" s="33"/>
      <c r="AJ34" s="33"/>
      <c r="AK34" s="33"/>
      <c r="AL34" s="33"/>
      <c r="AM34" s="33"/>
      <c r="AN34" s="33"/>
      <c r="AO34" s="33"/>
    </row>
    <row r="35" spans="2:41" s="10" customFormat="1" ht="15.75">
      <c r="B35" s="3" t="s">
        <v>3</v>
      </c>
      <c r="C35" s="23">
        <v>502.1</v>
      </c>
      <c r="D35" s="7"/>
      <c r="E35" s="7"/>
      <c r="F35" s="7"/>
      <c r="G35" s="7"/>
      <c r="H35" s="7"/>
      <c r="I35" s="7"/>
      <c r="J35" s="8"/>
      <c r="K35" s="7"/>
      <c r="L35" s="7">
        <v>143.698</v>
      </c>
      <c r="M35" s="7"/>
      <c r="N35" s="7"/>
      <c r="O35" s="7"/>
      <c r="P35" s="25"/>
      <c r="Q35" s="7"/>
      <c r="R35" s="25"/>
      <c r="S35" s="7"/>
      <c r="T35" s="7"/>
      <c r="U35" s="7"/>
      <c r="V35" s="8"/>
      <c r="W35" s="8"/>
      <c r="X35" s="7"/>
      <c r="Y35" s="7"/>
      <c r="Z35" s="7"/>
      <c r="AA35" s="7"/>
      <c r="AB35" s="7">
        <f>SUM(D35:AA35)</f>
        <v>143.698</v>
      </c>
      <c r="AC35" s="53">
        <f t="shared" si="4"/>
        <v>-358.40200000000004</v>
      </c>
      <c r="AE35" s="34"/>
      <c r="AF35" s="65"/>
      <c r="AG35" s="56"/>
      <c r="AH35" s="33"/>
      <c r="AI35" s="33"/>
      <c r="AJ35" s="33"/>
      <c r="AK35" s="33"/>
      <c r="AL35" s="33"/>
      <c r="AM35" s="33"/>
      <c r="AN35" s="33"/>
      <c r="AO35" s="33"/>
    </row>
    <row r="36" spans="2:41" s="10" customFormat="1" ht="15.75">
      <c r="B36" s="3" t="s">
        <v>2</v>
      </c>
      <c r="C36" s="23">
        <v>1.8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/>
      <c r="AB36" s="7">
        <f>SUM(D36:AA36)</f>
        <v>0</v>
      </c>
      <c r="AC36" s="53">
        <f t="shared" si="4"/>
        <v>-1.8</v>
      </c>
      <c r="AE36" s="34"/>
      <c r="AF36" s="65"/>
      <c r="AG36" s="56"/>
      <c r="AH36" s="33"/>
      <c r="AI36" s="33"/>
      <c r="AJ36" s="33"/>
      <c r="AK36" s="33"/>
      <c r="AL36" s="33"/>
      <c r="AM36" s="33"/>
      <c r="AN36" s="33"/>
      <c r="AO36" s="33"/>
    </row>
    <row r="37" spans="2:41" s="10" customFormat="1" ht="15.75">
      <c r="B37" s="3" t="s">
        <v>0</v>
      </c>
      <c r="C37" s="23">
        <v>3.3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/>
      <c r="AB37" s="7">
        <f>SUM(D37:AA37)</f>
        <v>0</v>
      </c>
      <c r="AC37" s="53">
        <f t="shared" si="4"/>
        <v>-3.3</v>
      </c>
      <c r="AE37" s="34"/>
      <c r="AF37" s="65"/>
      <c r="AG37" s="56"/>
      <c r="AH37" s="33"/>
      <c r="AI37" s="33"/>
      <c r="AJ37" s="33"/>
      <c r="AK37" s="33"/>
      <c r="AL37" s="33"/>
      <c r="AM37" s="33"/>
      <c r="AN37" s="33"/>
      <c r="AO37" s="33"/>
    </row>
    <row r="38" spans="2:41" s="10" customFormat="1" ht="15.75">
      <c r="B38" s="3" t="s">
        <v>1</v>
      </c>
      <c r="C38" s="23">
        <v>45.6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/>
      <c r="V38" s="8"/>
      <c r="W38" s="8"/>
      <c r="X38" s="7"/>
      <c r="Y38" s="7"/>
      <c r="Z38" s="7"/>
      <c r="AA38" s="7"/>
      <c r="AB38" s="7">
        <f>SUM(D38:AA38)</f>
        <v>0</v>
      </c>
      <c r="AC38" s="53">
        <f t="shared" si="4"/>
        <v>-45.6</v>
      </c>
      <c r="AE38" s="34"/>
      <c r="AF38" s="65"/>
      <c r="AG38" s="56"/>
      <c r="AH38" s="33"/>
      <c r="AI38" s="33"/>
      <c r="AJ38" s="33"/>
      <c r="AK38" s="33"/>
      <c r="AL38" s="33"/>
      <c r="AM38" s="33"/>
      <c r="AN38" s="33"/>
      <c r="AO38" s="33"/>
    </row>
    <row r="39" spans="2:41" s="10" customFormat="1" ht="15.75">
      <c r="B39" s="3" t="s">
        <v>5</v>
      </c>
      <c r="C39" s="23">
        <v>5.13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>
        <f>SUM(D39:AA39)</f>
        <v>0</v>
      </c>
      <c r="AC39" s="53">
        <f t="shared" si="4"/>
        <v>-5.13</v>
      </c>
      <c r="AE39" s="34"/>
      <c r="AF39" s="65"/>
      <c r="AG39" s="56"/>
      <c r="AH39" s="33"/>
      <c r="AI39" s="33"/>
      <c r="AJ39" s="33"/>
      <c r="AK39" s="33"/>
      <c r="AL39" s="33"/>
      <c r="AM39" s="33"/>
      <c r="AN39" s="33"/>
      <c r="AO39" s="33"/>
    </row>
    <row r="40" spans="2:41" s="10" customFormat="1" ht="15.75">
      <c r="B40" s="13" t="s">
        <v>35</v>
      </c>
      <c r="C40" s="18">
        <f aca="true" t="shared" si="11" ref="C40:S40">SUM(C41:C43)</f>
        <v>169.20000000000002</v>
      </c>
      <c r="D40" s="18">
        <f t="shared" si="11"/>
        <v>0</v>
      </c>
      <c r="E40" s="18">
        <f t="shared" si="11"/>
        <v>0</v>
      </c>
      <c r="F40" s="18">
        <f t="shared" si="11"/>
        <v>0</v>
      </c>
      <c r="G40" s="18">
        <f t="shared" si="11"/>
        <v>0</v>
      </c>
      <c r="H40" s="18">
        <f t="shared" si="11"/>
        <v>0</v>
      </c>
      <c r="I40" s="18">
        <f t="shared" si="11"/>
        <v>0</v>
      </c>
      <c r="J40" s="18">
        <f t="shared" si="11"/>
        <v>0</v>
      </c>
      <c r="K40" s="18">
        <f t="shared" si="11"/>
        <v>0</v>
      </c>
      <c r="L40" s="18">
        <f t="shared" si="11"/>
        <v>0</v>
      </c>
      <c r="M40" s="18">
        <f t="shared" si="11"/>
        <v>0.58</v>
      </c>
      <c r="N40" s="18">
        <f t="shared" si="11"/>
        <v>0</v>
      </c>
      <c r="O40" s="18">
        <f t="shared" si="11"/>
        <v>37.165</v>
      </c>
      <c r="P40" s="18">
        <f t="shared" si="11"/>
        <v>0</v>
      </c>
      <c r="Q40" s="18">
        <f t="shared" si="11"/>
        <v>0</v>
      </c>
      <c r="R40" s="18">
        <f t="shared" si="11"/>
        <v>0</v>
      </c>
      <c r="S40" s="18">
        <f t="shared" si="11"/>
        <v>0</v>
      </c>
      <c r="T40" s="18">
        <f>SUM(T41:T43)</f>
        <v>0</v>
      </c>
      <c r="U40" s="18">
        <f>SUM(U41:U43)</f>
        <v>0</v>
      </c>
      <c r="V40" s="18">
        <f aca="true" t="shared" si="12" ref="V40:AB40">SUM(V41:V43)</f>
        <v>0</v>
      </c>
      <c r="W40" s="18">
        <f t="shared" si="12"/>
        <v>0</v>
      </c>
      <c r="X40" s="18">
        <f t="shared" si="12"/>
        <v>0</v>
      </c>
      <c r="Y40" s="18">
        <f t="shared" si="12"/>
        <v>0</v>
      </c>
      <c r="Z40" s="18">
        <f t="shared" si="12"/>
        <v>0</v>
      </c>
      <c r="AA40" s="18">
        <f>SUM(AA41:AA43)</f>
        <v>0</v>
      </c>
      <c r="AB40" s="18">
        <f t="shared" si="12"/>
        <v>37.745</v>
      </c>
      <c r="AC40" s="53">
        <f t="shared" si="4"/>
        <v>-131.455</v>
      </c>
      <c r="AE40" s="34"/>
      <c r="AF40" s="65"/>
      <c r="AG40" s="56"/>
      <c r="AH40" s="33"/>
      <c r="AI40" s="33"/>
      <c r="AJ40" s="33"/>
      <c r="AK40" s="33"/>
      <c r="AL40" s="33"/>
      <c r="AM40" s="33"/>
      <c r="AN40" s="33"/>
      <c r="AO40" s="33"/>
    </row>
    <row r="41" spans="2:41" s="10" customFormat="1" ht="15.75">
      <c r="B41" s="3" t="s">
        <v>3</v>
      </c>
      <c r="C41" s="23">
        <v>145</v>
      </c>
      <c r="D41" s="7"/>
      <c r="E41" s="7"/>
      <c r="F41" s="7"/>
      <c r="G41" s="7"/>
      <c r="H41" s="7"/>
      <c r="I41" s="7"/>
      <c r="J41" s="8"/>
      <c r="K41" s="7"/>
      <c r="L41" s="7"/>
      <c r="M41" s="7"/>
      <c r="N41" s="7"/>
      <c r="O41" s="7">
        <v>37.165</v>
      </c>
      <c r="P41" s="25"/>
      <c r="Q41" s="7"/>
      <c r="R41" s="25"/>
      <c r="S41" s="7"/>
      <c r="T41" s="7"/>
      <c r="U41" s="7"/>
      <c r="V41" s="8"/>
      <c r="W41" s="8"/>
      <c r="X41" s="7"/>
      <c r="Y41" s="7"/>
      <c r="Z41" s="7"/>
      <c r="AA41" s="7"/>
      <c r="AB41" s="7">
        <f>SUM(D41:AA41)</f>
        <v>37.165</v>
      </c>
      <c r="AC41" s="53">
        <f t="shared" si="4"/>
        <v>-107.83500000000001</v>
      </c>
      <c r="AE41" s="34"/>
      <c r="AF41" s="65"/>
      <c r="AG41" s="56"/>
      <c r="AH41" s="33"/>
      <c r="AI41" s="33"/>
      <c r="AJ41" s="33"/>
      <c r="AK41" s="33"/>
      <c r="AL41" s="33"/>
      <c r="AM41" s="33"/>
      <c r="AN41" s="33"/>
      <c r="AO41" s="33"/>
    </row>
    <row r="42" spans="2:41" s="10" customFormat="1" ht="15.75">
      <c r="B42" s="3" t="s">
        <v>1</v>
      </c>
      <c r="C42" s="23">
        <v>16.9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8"/>
      <c r="W42" s="8"/>
      <c r="X42" s="7"/>
      <c r="Y42" s="7"/>
      <c r="Z42" s="7"/>
      <c r="AA42" s="7"/>
      <c r="AB42" s="7">
        <f>SUM(D42:AA42)</f>
        <v>0</v>
      </c>
      <c r="AC42" s="53">
        <f t="shared" si="4"/>
        <v>-16.9</v>
      </c>
      <c r="AE42" s="34"/>
      <c r="AF42" s="65"/>
      <c r="AG42" s="56"/>
      <c r="AH42" s="33"/>
      <c r="AI42" s="33"/>
      <c r="AJ42" s="33"/>
      <c r="AK42" s="33"/>
      <c r="AL42" s="33"/>
      <c r="AM42" s="33"/>
      <c r="AN42" s="33"/>
      <c r="AO42" s="33"/>
    </row>
    <row r="43" spans="2:41" s="10" customFormat="1" ht="15.75">
      <c r="B43" s="3" t="s">
        <v>5</v>
      </c>
      <c r="C43" s="23">
        <v>7.3</v>
      </c>
      <c r="D43" s="7"/>
      <c r="E43" s="7"/>
      <c r="F43" s="7"/>
      <c r="G43" s="7"/>
      <c r="H43" s="7"/>
      <c r="I43" s="7"/>
      <c r="J43" s="7"/>
      <c r="K43" s="7"/>
      <c r="L43" s="7"/>
      <c r="M43" s="7">
        <v>0.58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>
        <f>SUM(D43:AA43)</f>
        <v>0.58</v>
      </c>
      <c r="AC43" s="53">
        <f t="shared" si="4"/>
        <v>-6.72</v>
      </c>
      <c r="AE43" s="34"/>
      <c r="AF43" s="65"/>
      <c r="AG43" s="56"/>
      <c r="AH43" s="33"/>
      <c r="AI43" s="33"/>
      <c r="AJ43" s="33"/>
      <c r="AK43" s="33"/>
      <c r="AL43" s="33"/>
      <c r="AM43" s="33"/>
      <c r="AN43" s="33"/>
      <c r="AO43" s="33"/>
    </row>
    <row r="44" spans="2:41" s="10" customFormat="1" ht="15.75">
      <c r="B44" s="13" t="s">
        <v>42</v>
      </c>
      <c r="C44" s="18">
        <f aca="true" t="shared" si="13" ref="C44:Z44">SUM(C45:C47)</f>
        <v>103.9</v>
      </c>
      <c r="D44" s="18">
        <f t="shared" si="13"/>
        <v>0</v>
      </c>
      <c r="E44" s="18">
        <f t="shared" si="13"/>
        <v>0</v>
      </c>
      <c r="F44" s="18">
        <f t="shared" si="13"/>
        <v>0</v>
      </c>
      <c r="G44" s="18">
        <f t="shared" si="13"/>
        <v>0</v>
      </c>
      <c r="H44" s="18">
        <f t="shared" si="13"/>
        <v>0</v>
      </c>
      <c r="I44" s="18">
        <f t="shared" si="13"/>
        <v>0</v>
      </c>
      <c r="J44" s="18">
        <f t="shared" si="13"/>
        <v>0</v>
      </c>
      <c r="K44" s="18">
        <f t="shared" si="13"/>
        <v>0</v>
      </c>
      <c r="L44" s="18">
        <f t="shared" si="13"/>
        <v>0</v>
      </c>
      <c r="M44" s="18">
        <f t="shared" si="13"/>
        <v>33.471</v>
      </c>
      <c r="N44" s="18">
        <f t="shared" si="13"/>
        <v>0</v>
      </c>
      <c r="O44" s="18">
        <f t="shared" si="13"/>
        <v>0</v>
      </c>
      <c r="P44" s="18">
        <f t="shared" si="13"/>
        <v>0</v>
      </c>
      <c r="Q44" s="18">
        <f t="shared" si="13"/>
        <v>0</v>
      </c>
      <c r="R44" s="18">
        <f t="shared" si="13"/>
        <v>0</v>
      </c>
      <c r="S44" s="18">
        <f t="shared" si="13"/>
        <v>0</v>
      </c>
      <c r="T44" s="18">
        <f>SUM(T45:T47)</f>
        <v>0</v>
      </c>
      <c r="U44" s="18">
        <f t="shared" si="13"/>
        <v>0</v>
      </c>
      <c r="V44" s="18">
        <f t="shared" si="13"/>
        <v>0</v>
      </c>
      <c r="W44" s="18">
        <f t="shared" si="13"/>
        <v>0</v>
      </c>
      <c r="X44" s="18">
        <f t="shared" si="13"/>
        <v>0</v>
      </c>
      <c r="Y44" s="18">
        <f t="shared" si="13"/>
        <v>0</v>
      </c>
      <c r="Z44" s="18">
        <f t="shared" si="13"/>
        <v>0</v>
      </c>
      <c r="AA44" s="18">
        <f>SUM(AA45:AA47)</f>
        <v>0</v>
      </c>
      <c r="AB44" s="18">
        <f>SUM(D44:Z44)</f>
        <v>33.471</v>
      </c>
      <c r="AC44" s="53">
        <f t="shared" si="4"/>
        <v>-70.429</v>
      </c>
      <c r="AE44" s="34"/>
      <c r="AF44" s="65"/>
      <c r="AG44" s="56"/>
      <c r="AH44" s="33"/>
      <c r="AI44" s="33"/>
      <c r="AJ44" s="33"/>
      <c r="AK44" s="33"/>
      <c r="AL44" s="33"/>
      <c r="AM44" s="33"/>
      <c r="AN44" s="33"/>
      <c r="AO44" s="33"/>
    </row>
    <row r="45" spans="2:41" s="10" customFormat="1" ht="15.75">
      <c r="B45" s="3" t="s">
        <v>3</v>
      </c>
      <c r="C45" s="23">
        <v>97.7</v>
      </c>
      <c r="D45" s="7"/>
      <c r="E45" s="7"/>
      <c r="F45" s="7"/>
      <c r="G45" s="7"/>
      <c r="H45" s="7"/>
      <c r="I45" s="7"/>
      <c r="J45" s="8"/>
      <c r="K45" s="7"/>
      <c r="L45" s="7"/>
      <c r="M45" s="7">
        <v>33.471</v>
      </c>
      <c r="N45" s="7"/>
      <c r="O45" s="7"/>
      <c r="P45" s="7"/>
      <c r="Q45" s="7"/>
      <c r="R45" s="25"/>
      <c r="S45" s="7"/>
      <c r="T45" s="7"/>
      <c r="U45" s="7"/>
      <c r="V45" s="8"/>
      <c r="W45" s="8"/>
      <c r="X45" s="8"/>
      <c r="Y45" s="8"/>
      <c r="Z45" s="8"/>
      <c r="AA45" s="8"/>
      <c r="AB45" s="7">
        <f>SUM(D45:AA45)</f>
        <v>33.471</v>
      </c>
      <c r="AC45" s="53">
        <f t="shared" si="4"/>
        <v>-64.22900000000001</v>
      </c>
      <c r="AE45" s="34"/>
      <c r="AF45" s="65"/>
      <c r="AG45" s="56"/>
      <c r="AH45" s="33"/>
      <c r="AI45" s="33"/>
      <c r="AJ45" s="33"/>
      <c r="AK45" s="33"/>
      <c r="AL45" s="33"/>
      <c r="AM45" s="33"/>
      <c r="AN45" s="33"/>
      <c r="AO45" s="33"/>
    </row>
    <row r="46" spans="2:41" s="10" customFormat="1" ht="15.75">
      <c r="B46" s="3" t="s">
        <v>1</v>
      </c>
      <c r="C46" s="23">
        <v>6.2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25"/>
      <c r="Q46" s="7"/>
      <c r="R46" s="25"/>
      <c r="S46" s="7"/>
      <c r="T46" s="7"/>
      <c r="U46" s="7"/>
      <c r="V46" s="8"/>
      <c r="W46" s="7"/>
      <c r="X46" s="8"/>
      <c r="Y46" s="8"/>
      <c r="Z46" s="8"/>
      <c r="AA46" s="8"/>
      <c r="AB46" s="7">
        <f>SUM(D46:AA46)</f>
        <v>0</v>
      </c>
      <c r="AC46" s="53">
        <f t="shared" si="4"/>
        <v>-6.2</v>
      </c>
      <c r="AE46" s="34"/>
      <c r="AF46" s="65"/>
      <c r="AG46" s="56"/>
      <c r="AH46" s="33"/>
      <c r="AI46" s="33"/>
      <c r="AJ46" s="33"/>
      <c r="AK46" s="33"/>
      <c r="AL46" s="33"/>
      <c r="AM46" s="33"/>
      <c r="AN46" s="33"/>
      <c r="AO46" s="33"/>
    </row>
    <row r="47" spans="2:41" s="10" customFormat="1" ht="15.75">
      <c r="B47" s="3" t="s">
        <v>5</v>
      </c>
      <c r="C47" s="23">
        <v>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>
        <f>SUM(D47:AA47)</f>
        <v>0</v>
      </c>
      <c r="AC47" s="53">
        <f t="shared" si="4"/>
        <v>0</v>
      </c>
      <c r="AE47" s="34"/>
      <c r="AF47" s="65"/>
      <c r="AG47" s="56"/>
      <c r="AH47" s="33"/>
      <c r="AI47" s="33"/>
      <c r="AJ47" s="33"/>
      <c r="AK47" s="33"/>
      <c r="AL47" s="33"/>
      <c r="AM47" s="33"/>
      <c r="AN47" s="33"/>
      <c r="AO47" s="33"/>
    </row>
    <row r="48" spans="1:41" s="10" customFormat="1" ht="15.75" hidden="1">
      <c r="A48" s="10">
        <v>90501</v>
      </c>
      <c r="B48" s="13" t="s">
        <v>43</v>
      </c>
      <c r="C48" s="18">
        <f>C49+C50</f>
        <v>0</v>
      </c>
      <c r="D48" s="18">
        <f aca="true" t="shared" si="14" ref="D48:Z48">D49+D50</f>
        <v>0</v>
      </c>
      <c r="E48" s="18">
        <f t="shared" si="14"/>
        <v>0</v>
      </c>
      <c r="F48" s="18">
        <f t="shared" si="14"/>
        <v>0</v>
      </c>
      <c r="G48" s="18">
        <f t="shared" si="14"/>
        <v>0</v>
      </c>
      <c r="H48" s="18">
        <f t="shared" si="14"/>
        <v>0</v>
      </c>
      <c r="I48" s="18">
        <f t="shared" si="14"/>
        <v>0</v>
      </c>
      <c r="J48" s="18">
        <f t="shared" si="14"/>
        <v>0</v>
      </c>
      <c r="K48" s="18">
        <f t="shared" si="14"/>
        <v>0</v>
      </c>
      <c r="L48" s="18">
        <f t="shared" si="14"/>
        <v>0</v>
      </c>
      <c r="M48" s="18">
        <f t="shared" si="14"/>
        <v>0</v>
      </c>
      <c r="N48" s="18">
        <f t="shared" si="14"/>
        <v>0</v>
      </c>
      <c r="O48" s="18">
        <f t="shared" si="14"/>
        <v>0</v>
      </c>
      <c r="P48" s="18">
        <f t="shared" si="14"/>
        <v>0</v>
      </c>
      <c r="Q48" s="18">
        <f t="shared" si="14"/>
        <v>0</v>
      </c>
      <c r="R48" s="18">
        <f t="shared" si="14"/>
        <v>0</v>
      </c>
      <c r="S48" s="18">
        <f t="shared" si="14"/>
        <v>0</v>
      </c>
      <c r="T48" s="18">
        <f>T49+T50</f>
        <v>0</v>
      </c>
      <c r="U48" s="18">
        <f>U49+U50</f>
        <v>0</v>
      </c>
      <c r="V48" s="18">
        <f t="shared" si="14"/>
        <v>0</v>
      </c>
      <c r="W48" s="18">
        <f t="shared" si="14"/>
        <v>0</v>
      </c>
      <c r="X48" s="18">
        <f t="shared" si="14"/>
        <v>0</v>
      </c>
      <c r="Y48" s="18">
        <f t="shared" si="14"/>
        <v>0</v>
      </c>
      <c r="Z48" s="18">
        <f t="shared" si="14"/>
        <v>0</v>
      </c>
      <c r="AA48" s="18">
        <f>AA49+AA50</f>
        <v>0</v>
      </c>
      <c r="AB48" s="18">
        <f>SUM(D48:Z48)</f>
        <v>0</v>
      </c>
      <c r="AC48" s="53">
        <f t="shared" si="4"/>
        <v>0</v>
      </c>
      <c r="AE48" s="34"/>
      <c r="AF48" s="65"/>
      <c r="AG48" s="56"/>
      <c r="AH48" s="33"/>
      <c r="AI48" s="33"/>
      <c r="AJ48" s="33"/>
      <c r="AK48" s="33"/>
      <c r="AL48" s="33"/>
      <c r="AM48" s="33"/>
      <c r="AN48" s="33"/>
      <c r="AO48" s="33"/>
    </row>
    <row r="49" spans="2:41" s="41" customFormat="1" ht="15.75" hidden="1">
      <c r="B49" s="3" t="s">
        <v>3</v>
      </c>
      <c r="C49" s="2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7">
        <f>SUM(D49:AA49)</f>
        <v>0</v>
      </c>
      <c r="AC49" s="53">
        <f t="shared" si="4"/>
        <v>0</v>
      </c>
      <c r="AE49" s="36"/>
      <c r="AF49" s="63"/>
      <c r="AG49" s="59"/>
      <c r="AH49" s="42"/>
      <c r="AI49" s="42"/>
      <c r="AJ49" s="42"/>
      <c r="AK49" s="42"/>
      <c r="AL49" s="42"/>
      <c r="AM49" s="42"/>
      <c r="AN49" s="42"/>
      <c r="AO49" s="42"/>
    </row>
    <row r="50" spans="2:41" s="41" customFormat="1" ht="15.75" hidden="1">
      <c r="B50" s="3" t="s">
        <v>10</v>
      </c>
      <c r="C50" s="2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7">
        <f>SUM(D50:AA50)</f>
        <v>0</v>
      </c>
      <c r="AC50" s="53">
        <f t="shared" si="4"/>
        <v>0</v>
      </c>
      <c r="AE50" s="36"/>
      <c r="AF50" s="63"/>
      <c r="AG50" s="59"/>
      <c r="AH50" s="42"/>
      <c r="AI50" s="42"/>
      <c r="AJ50" s="42"/>
      <c r="AK50" s="42"/>
      <c r="AL50" s="42"/>
      <c r="AM50" s="42"/>
      <c r="AN50" s="42"/>
      <c r="AO50" s="42"/>
    </row>
    <row r="51" spans="1:41" s="10" customFormat="1" ht="15.75">
      <c r="A51" s="10">
        <v>110000</v>
      </c>
      <c r="B51" s="13" t="s">
        <v>36</v>
      </c>
      <c r="C51" s="18">
        <f aca="true" t="shared" si="15" ref="C51:AB51">SUM(C52:C55)</f>
        <v>645.88</v>
      </c>
      <c r="D51" s="18">
        <f t="shared" si="15"/>
        <v>0</v>
      </c>
      <c r="E51" s="18">
        <f t="shared" si="15"/>
        <v>0</v>
      </c>
      <c r="F51" s="18">
        <f t="shared" si="15"/>
        <v>0</v>
      </c>
      <c r="G51" s="18">
        <f t="shared" si="15"/>
        <v>0</v>
      </c>
      <c r="H51" s="18">
        <f t="shared" si="15"/>
        <v>0</v>
      </c>
      <c r="I51" s="18">
        <f t="shared" si="15"/>
        <v>0</v>
      </c>
      <c r="J51" s="18">
        <f t="shared" si="15"/>
        <v>0</v>
      </c>
      <c r="K51" s="18">
        <f t="shared" si="15"/>
        <v>0</v>
      </c>
      <c r="L51" s="18">
        <f t="shared" si="15"/>
        <v>133.816</v>
      </c>
      <c r="M51" s="18">
        <f t="shared" si="15"/>
        <v>0</v>
      </c>
      <c r="N51" s="18">
        <f t="shared" si="15"/>
        <v>0</v>
      </c>
      <c r="O51" s="18">
        <f t="shared" si="15"/>
        <v>0</v>
      </c>
      <c r="P51" s="18">
        <f t="shared" si="15"/>
        <v>0</v>
      </c>
      <c r="Q51" s="18">
        <f t="shared" si="15"/>
        <v>0</v>
      </c>
      <c r="R51" s="18">
        <f t="shared" si="15"/>
        <v>0</v>
      </c>
      <c r="S51" s="18">
        <f t="shared" si="15"/>
        <v>0</v>
      </c>
      <c r="T51" s="18">
        <f>SUM(T52:T55)</f>
        <v>0</v>
      </c>
      <c r="U51" s="18">
        <f t="shared" si="15"/>
        <v>0</v>
      </c>
      <c r="V51" s="18">
        <f t="shared" si="15"/>
        <v>0</v>
      </c>
      <c r="W51" s="18">
        <f t="shared" si="15"/>
        <v>0</v>
      </c>
      <c r="X51" s="18">
        <f t="shared" si="15"/>
        <v>0</v>
      </c>
      <c r="Y51" s="18">
        <f t="shared" si="15"/>
        <v>0</v>
      </c>
      <c r="Z51" s="18">
        <f t="shared" si="15"/>
        <v>0</v>
      </c>
      <c r="AA51" s="18">
        <f>SUM(AA52:AA55)</f>
        <v>0</v>
      </c>
      <c r="AB51" s="18">
        <f t="shared" si="15"/>
        <v>133.816</v>
      </c>
      <c r="AC51" s="53">
        <f t="shared" si="4"/>
        <v>-512.064</v>
      </c>
      <c r="AD51" s="4"/>
      <c r="AE51" s="33"/>
      <c r="AF51" s="33"/>
      <c r="AG51" s="56"/>
      <c r="AH51" s="33"/>
      <c r="AI51" s="33"/>
      <c r="AJ51" s="33"/>
      <c r="AK51" s="33"/>
      <c r="AL51" s="33"/>
      <c r="AM51" s="33"/>
      <c r="AN51" s="33"/>
      <c r="AO51" s="33"/>
    </row>
    <row r="52" spans="2:29" ht="15.75">
      <c r="B52" s="3" t="s">
        <v>3</v>
      </c>
      <c r="C52" s="23">
        <v>458.5</v>
      </c>
      <c r="D52" s="7"/>
      <c r="E52" s="7"/>
      <c r="F52" s="7"/>
      <c r="G52" s="7"/>
      <c r="H52" s="7"/>
      <c r="I52" s="7"/>
      <c r="J52" s="8"/>
      <c r="K52" s="7"/>
      <c r="L52" s="7">
        <v>133.816</v>
      </c>
      <c r="M52" s="7"/>
      <c r="N52" s="7"/>
      <c r="O52" s="7"/>
      <c r="P52" s="25"/>
      <c r="Q52" s="7"/>
      <c r="R52" s="25"/>
      <c r="S52" s="7"/>
      <c r="T52" s="7"/>
      <c r="U52" s="7"/>
      <c r="V52" s="8"/>
      <c r="W52" s="8"/>
      <c r="X52" s="8"/>
      <c r="Y52" s="7"/>
      <c r="Z52" s="7"/>
      <c r="AA52" s="7"/>
      <c r="AB52" s="7">
        <f>SUM(D52:AA52)</f>
        <v>133.816</v>
      </c>
      <c r="AC52" s="53">
        <f t="shared" si="4"/>
        <v>-324.68399999999997</v>
      </c>
    </row>
    <row r="53" spans="2:29" ht="15.75">
      <c r="B53" s="3" t="s">
        <v>1</v>
      </c>
      <c r="C53" s="23">
        <v>178.04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/>
      <c r="V53" s="8"/>
      <c r="W53" s="8"/>
      <c r="X53" s="8"/>
      <c r="Y53" s="7"/>
      <c r="Z53" s="7"/>
      <c r="AA53" s="7"/>
      <c r="AB53" s="7">
        <f>SUM(D53:AA53)</f>
        <v>0</v>
      </c>
      <c r="AC53" s="53">
        <f t="shared" si="4"/>
        <v>-178.04</v>
      </c>
    </row>
    <row r="54" spans="2:29" ht="15.75">
      <c r="B54" s="3" t="s">
        <v>9</v>
      </c>
      <c r="C54" s="23">
        <v>0.4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/>
      <c r="V54" s="8"/>
      <c r="W54" s="8"/>
      <c r="X54" s="8"/>
      <c r="Y54" s="7"/>
      <c r="Z54" s="7"/>
      <c r="AA54" s="7"/>
      <c r="AB54" s="7">
        <f>SUM(D54:AA54)</f>
        <v>0</v>
      </c>
      <c r="AC54" s="53">
        <f t="shared" si="4"/>
        <v>-0.4</v>
      </c>
    </row>
    <row r="55" spans="2:30" ht="15.75">
      <c r="B55" s="3" t="s">
        <v>5</v>
      </c>
      <c r="C55" s="23">
        <v>8.94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>
        <f>SUM(D55:AA55)</f>
        <v>0</v>
      </c>
      <c r="AC55" s="53">
        <f t="shared" si="4"/>
        <v>-8.94</v>
      </c>
      <c r="AD55" s="10"/>
    </row>
    <row r="56" spans="1:41" s="10" customFormat="1" ht="15.75">
      <c r="A56" s="10">
        <v>130000</v>
      </c>
      <c r="B56" s="13" t="s">
        <v>37</v>
      </c>
      <c r="C56" s="18">
        <f>SUM(C57:C61)</f>
        <v>445.47</v>
      </c>
      <c r="D56" s="18">
        <f aca="true" t="shared" si="16" ref="D56:AB56">SUM(D57:D61)</f>
        <v>0</v>
      </c>
      <c r="E56" s="18">
        <f t="shared" si="16"/>
        <v>0</v>
      </c>
      <c r="F56" s="18">
        <f t="shared" si="16"/>
        <v>0</v>
      </c>
      <c r="G56" s="18">
        <f t="shared" si="16"/>
        <v>0</v>
      </c>
      <c r="H56" s="18">
        <f t="shared" si="16"/>
        <v>0</v>
      </c>
      <c r="I56" s="18">
        <f t="shared" si="16"/>
        <v>0</v>
      </c>
      <c r="J56" s="18">
        <f t="shared" si="16"/>
        <v>0</v>
      </c>
      <c r="K56" s="18">
        <f t="shared" si="16"/>
        <v>93.226</v>
      </c>
      <c r="L56" s="18">
        <f t="shared" si="16"/>
        <v>0</v>
      </c>
      <c r="M56" s="18">
        <f t="shared" si="16"/>
        <v>0</v>
      </c>
      <c r="N56" s="18">
        <f t="shared" si="16"/>
        <v>0</v>
      </c>
      <c r="O56" s="18">
        <f t="shared" si="16"/>
        <v>0</v>
      </c>
      <c r="P56" s="18">
        <f t="shared" si="16"/>
        <v>0</v>
      </c>
      <c r="Q56" s="18">
        <f t="shared" si="16"/>
        <v>0</v>
      </c>
      <c r="R56" s="18">
        <f t="shared" si="16"/>
        <v>0</v>
      </c>
      <c r="S56" s="18">
        <f t="shared" si="16"/>
        <v>0</v>
      </c>
      <c r="T56" s="18">
        <f>SUM(T57:T61)</f>
        <v>0</v>
      </c>
      <c r="U56" s="18">
        <f>SUM(U57:U61)</f>
        <v>0</v>
      </c>
      <c r="V56" s="18">
        <f t="shared" si="16"/>
        <v>0</v>
      </c>
      <c r="W56" s="18">
        <f t="shared" si="16"/>
        <v>0</v>
      </c>
      <c r="X56" s="18">
        <f t="shared" si="16"/>
        <v>0</v>
      </c>
      <c r="Y56" s="18">
        <f t="shared" si="16"/>
        <v>0</v>
      </c>
      <c r="Z56" s="18">
        <f t="shared" si="16"/>
        <v>0</v>
      </c>
      <c r="AA56" s="18">
        <f>SUM(AA57:AA61)</f>
        <v>0</v>
      </c>
      <c r="AB56" s="18">
        <f t="shared" si="16"/>
        <v>93.226</v>
      </c>
      <c r="AC56" s="53">
        <f t="shared" si="4"/>
        <v>-352.244</v>
      </c>
      <c r="AD56" s="4"/>
      <c r="AE56" s="33"/>
      <c r="AF56" s="33"/>
      <c r="AG56" s="56"/>
      <c r="AH56" s="33"/>
      <c r="AI56" s="33"/>
      <c r="AJ56" s="33"/>
      <c r="AK56" s="33"/>
      <c r="AL56" s="33"/>
      <c r="AM56" s="33"/>
      <c r="AN56" s="33"/>
      <c r="AO56" s="33"/>
    </row>
    <row r="57" spans="2:29" ht="15.75">
      <c r="B57" s="3" t="s">
        <v>3</v>
      </c>
      <c r="C57" s="23">
        <v>290</v>
      </c>
      <c r="D57" s="7"/>
      <c r="E57" s="7"/>
      <c r="F57" s="7"/>
      <c r="G57" s="7"/>
      <c r="H57" s="7"/>
      <c r="I57" s="7"/>
      <c r="J57" s="25"/>
      <c r="K57" s="7">
        <v>86.77</v>
      </c>
      <c r="L57" s="7"/>
      <c r="M57" s="7"/>
      <c r="N57" s="7"/>
      <c r="O57" s="7"/>
      <c r="P57" s="25"/>
      <c r="Q57" s="7"/>
      <c r="R57" s="25"/>
      <c r="S57" s="7"/>
      <c r="T57" s="7"/>
      <c r="U57" s="7"/>
      <c r="V57" s="8"/>
      <c r="W57" s="8"/>
      <c r="X57" s="7"/>
      <c r="Y57" s="7"/>
      <c r="Z57" s="7"/>
      <c r="AA57" s="7"/>
      <c r="AB57" s="7">
        <f>SUM(D57:AA57)</f>
        <v>86.77</v>
      </c>
      <c r="AC57" s="53">
        <f t="shared" si="4"/>
        <v>-203.23000000000002</v>
      </c>
    </row>
    <row r="58" spans="2:29" ht="15.75">
      <c r="B58" s="3" t="s">
        <v>2</v>
      </c>
      <c r="C58" s="23">
        <v>0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/>
      <c r="AB58" s="7">
        <f>SUM(D58:AA58)</f>
        <v>0</v>
      </c>
      <c r="AC58" s="53">
        <f t="shared" si="4"/>
        <v>0</v>
      </c>
    </row>
    <row r="59" spans="2:29" ht="15.75">
      <c r="B59" s="3" t="s">
        <v>1</v>
      </c>
      <c r="C59" s="23">
        <v>72</v>
      </c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25"/>
      <c r="Q59" s="7"/>
      <c r="R59" s="7"/>
      <c r="S59" s="7"/>
      <c r="T59" s="7"/>
      <c r="U59" s="7"/>
      <c r="V59" s="8"/>
      <c r="W59" s="8"/>
      <c r="X59" s="7"/>
      <c r="Y59" s="7"/>
      <c r="Z59" s="7"/>
      <c r="AA59" s="7"/>
      <c r="AB59" s="7">
        <f>SUM(D59:AA59)</f>
        <v>0</v>
      </c>
      <c r="AC59" s="53">
        <f t="shared" si="4"/>
        <v>-72</v>
      </c>
    </row>
    <row r="60" spans="2:29" ht="15.75">
      <c r="B60" s="3" t="s">
        <v>10</v>
      </c>
      <c r="C60" s="23">
        <v>28.8</v>
      </c>
      <c r="D60" s="7"/>
      <c r="E60" s="7"/>
      <c r="F60" s="7"/>
      <c r="G60" s="7"/>
      <c r="H60" s="7"/>
      <c r="I60" s="7"/>
      <c r="J60" s="8"/>
      <c r="K60" s="7">
        <v>6.456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8"/>
      <c r="W60" s="7"/>
      <c r="X60" s="8"/>
      <c r="Y60" s="8"/>
      <c r="Z60" s="8"/>
      <c r="AA60" s="8"/>
      <c r="AB60" s="7">
        <f>SUM(D60:AA60)</f>
        <v>6.456</v>
      </c>
      <c r="AC60" s="53">
        <f t="shared" si="4"/>
        <v>-22.344</v>
      </c>
    </row>
    <row r="61" spans="2:29" ht="15.75">
      <c r="B61" s="3" t="s">
        <v>5</v>
      </c>
      <c r="C61" s="23">
        <v>54.67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>
        <f>SUM(D61:AA61)</f>
        <v>0</v>
      </c>
      <c r="AC61" s="53">
        <f t="shared" si="4"/>
        <v>-54.67</v>
      </c>
    </row>
    <row r="62" spans="2:29" ht="15.75">
      <c r="B62" s="13" t="s">
        <v>44</v>
      </c>
      <c r="C62" s="18">
        <f>C63+C64</f>
        <v>1487.303</v>
      </c>
      <c r="D62" s="18">
        <f aca="true" t="shared" si="17" ref="D62:AB62">D63+D64</f>
        <v>0</v>
      </c>
      <c r="E62" s="18">
        <f t="shared" si="17"/>
        <v>0</v>
      </c>
      <c r="F62" s="18">
        <f t="shared" si="17"/>
        <v>0</v>
      </c>
      <c r="G62" s="18">
        <f t="shared" si="17"/>
        <v>0</v>
      </c>
      <c r="H62" s="18">
        <f t="shared" si="17"/>
        <v>0</v>
      </c>
      <c r="I62" s="18">
        <f t="shared" si="17"/>
        <v>0</v>
      </c>
      <c r="J62" s="18">
        <f t="shared" si="17"/>
        <v>0</v>
      </c>
      <c r="K62" s="18">
        <f t="shared" si="17"/>
        <v>0</v>
      </c>
      <c r="L62" s="18">
        <f t="shared" si="17"/>
        <v>0</v>
      </c>
      <c r="M62" s="18">
        <f t="shared" si="17"/>
        <v>0</v>
      </c>
      <c r="N62" s="18">
        <f t="shared" si="17"/>
        <v>0</v>
      </c>
      <c r="O62" s="18">
        <f t="shared" si="17"/>
        <v>457</v>
      </c>
      <c r="P62" s="18">
        <f t="shared" si="17"/>
        <v>0</v>
      </c>
      <c r="Q62" s="18">
        <f t="shared" si="17"/>
        <v>0</v>
      </c>
      <c r="R62" s="18">
        <f t="shared" si="17"/>
        <v>0</v>
      </c>
      <c r="S62" s="18">
        <f t="shared" si="17"/>
        <v>0</v>
      </c>
      <c r="T62" s="18">
        <f>T63+T64</f>
        <v>0</v>
      </c>
      <c r="U62" s="18">
        <f t="shared" si="17"/>
        <v>0</v>
      </c>
      <c r="V62" s="18">
        <f t="shared" si="17"/>
        <v>0</v>
      </c>
      <c r="W62" s="18">
        <f t="shared" si="17"/>
        <v>0</v>
      </c>
      <c r="X62" s="18">
        <f t="shared" si="17"/>
        <v>0</v>
      </c>
      <c r="Y62" s="18">
        <f t="shared" si="17"/>
        <v>0</v>
      </c>
      <c r="Z62" s="18">
        <f t="shared" si="17"/>
        <v>0</v>
      </c>
      <c r="AA62" s="18">
        <f>AA63+AA64</f>
        <v>0</v>
      </c>
      <c r="AB62" s="18">
        <f t="shared" si="17"/>
        <v>457</v>
      </c>
      <c r="AC62" s="53">
        <f t="shared" si="4"/>
        <v>-1030.303</v>
      </c>
    </row>
    <row r="63" spans="2:29" ht="15.75">
      <c r="B63" s="32" t="s">
        <v>49</v>
      </c>
      <c r="C63" s="27">
        <v>207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>
        <f>SUM(D63:AA63)</f>
        <v>0</v>
      </c>
      <c r="AC63" s="53">
        <f t="shared" si="4"/>
        <v>-207</v>
      </c>
    </row>
    <row r="64" spans="2:29" ht="15.75">
      <c r="B64" s="32" t="s">
        <v>10</v>
      </c>
      <c r="C64" s="27">
        <v>1280.303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v>457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>
        <f>SUM(D64:AA64)</f>
        <v>457</v>
      </c>
      <c r="AC64" s="53">
        <f t="shared" si="4"/>
        <v>-823.3030000000001</v>
      </c>
    </row>
    <row r="65" spans="2:29" ht="45" customHeight="1" hidden="1">
      <c r="B65" s="15" t="s">
        <v>60</v>
      </c>
      <c r="C65" s="18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53"/>
    </row>
    <row r="66" spans="1:30" ht="15.75" hidden="1">
      <c r="A66" s="10">
        <v>170703</v>
      </c>
      <c r="B66" s="13" t="s">
        <v>45</v>
      </c>
      <c r="C66" s="18">
        <f>C67</f>
        <v>0</v>
      </c>
      <c r="D66" s="18">
        <f aca="true" t="shared" si="18" ref="D66:AB66">D67</f>
        <v>0</v>
      </c>
      <c r="E66" s="18">
        <f t="shared" si="18"/>
        <v>0</v>
      </c>
      <c r="F66" s="18">
        <f t="shared" si="18"/>
        <v>0</v>
      </c>
      <c r="G66" s="18">
        <f t="shared" si="18"/>
        <v>0</v>
      </c>
      <c r="H66" s="18">
        <f t="shared" si="18"/>
        <v>0</v>
      </c>
      <c r="I66" s="18">
        <f t="shared" si="18"/>
        <v>0</v>
      </c>
      <c r="J66" s="18">
        <f t="shared" si="18"/>
        <v>0</v>
      </c>
      <c r="K66" s="18">
        <f t="shared" si="18"/>
        <v>0</v>
      </c>
      <c r="L66" s="18">
        <f t="shared" si="18"/>
        <v>0</v>
      </c>
      <c r="M66" s="18">
        <f t="shared" si="18"/>
        <v>0</v>
      </c>
      <c r="N66" s="18">
        <f t="shared" si="18"/>
        <v>0</v>
      </c>
      <c r="O66" s="18">
        <f t="shared" si="18"/>
        <v>0</v>
      </c>
      <c r="P66" s="18">
        <f t="shared" si="18"/>
        <v>0</v>
      </c>
      <c r="Q66" s="18">
        <f t="shared" si="18"/>
        <v>0</v>
      </c>
      <c r="R66" s="18">
        <f t="shared" si="18"/>
        <v>0</v>
      </c>
      <c r="S66" s="18">
        <f t="shared" si="18"/>
        <v>0</v>
      </c>
      <c r="T66" s="18">
        <f t="shared" si="18"/>
        <v>0</v>
      </c>
      <c r="U66" s="18">
        <f t="shared" si="18"/>
        <v>0</v>
      </c>
      <c r="V66" s="18">
        <f t="shared" si="18"/>
        <v>0</v>
      </c>
      <c r="W66" s="18">
        <f t="shared" si="18"/>
        <v>0</v>
      </c>
      <c r="X66" s="18">
        <f t="shared" si="18"/>
        <v>0</v>
      </c>
      <c r="Y66" s="18">
        <f t="shared" si="18"/>
        <v>0</v>
      </c>
      <c r="Z66" s="18">
        <f t="shared" si="18"/>
        <v>0</v>
      </c>
      <c r="AA66" s="18">
        <f t="shared" si="18"/>
        <v>0</v>
      </c>
      <c r="AB66" s="18">
        <f t="shared" si="18"/>
        <v>0</v>
      </c>
      <c r="AC66" s="53">
        <f t="shared" si="4"/>
        <v>0</v>
      </c>
      <c r="AD66" s="35"/>
    </row>
    <row r="67" spans="2:41" s="35" customFormat="1" ht="15.75" hidden="1">
      <c r="B67" s="32" t="s">
        <v>49</v>
      </c>
      <c r="C67" s="27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>
        <f>SUM(D67:AA67)</f>
        <v>0</v>
      </c>
      <c r="AC67" s="53">
        <f t="shared" si="4"/>
        <v>0</v>
      </c>
      <c r="AE67" s="36"/>
      <c r="AF67" s="36"/>
      <c r="AG67" s="58"/>
      <c r="AH67" s="36"/>
      <c r="AI67" s="36"/>
      <c r="AJ67" s="36"/>
      <c r="AK67" s="36"/>
      <c r="AL67" s="36"/>
      <c r="AM67" s="36"/>
      <c r="AN67" s="36"/>
      <c r="AO67" s="36"/>
    </row>
    <row r="68" spans="2:41" s="35" customFormat="1" ht="28.5" hidden="1">
      <c r="B68" s="15" t="s">
        <v>51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>
        <f aca="true" t="shared" si="19" ref="AB68:AB73">SUM(D68:AA68)</f>
        <v>0</v>
      </c>
      <c r="AC68" s="53">
        <f t="shared" si="4"/>
        <v>0</v>
      </c>
      <c r="AE68" s="36"/>
      <c r="AF68" s="36"/>
      <c r="AG68" s="58"/>
      <c r="AH68" s="36"/>
      <c r="AI68" s="36"/>
      <c r="AJ68" s="36"/>
      <c r="AK68" s="36"/>
      <c r="AL68" s="36"/>
      <c r="AM68" s="36"/>
      <c r="AN68" s="36"/>
      <c r="AO68" s="36"/>
    </row>
    <row r="69" spans="2:41" s="35" customFormat="1" ht="28.5" hidden="1">
      <c r="B69" s="15" t="s">
        <v>50</v>
      </c>
      <c r="C69" s="18">
        <f>1.867-1.867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>
        <f t="shared" si="19"/>
        <v>0</v>
      </c>
      <c r="AC69" s="53">
        <f t="shared" si="4"/>
        <v>0</v>
      </c>
      <c r="AE69" s="36"/>
      <c r="AF69" s="36"/>
      <c r="AG69" s="58"/>
      <c r="AH69" s="36"/>
      <c r="AI69" s="36"/>
      <c r="AJ69" s="36"/>
      <c r="AK69" s="36"/>
      <c r="AL69" s="36"/>
      <c r="AM69" s="36"/>
      <c r="AN69" s="36"/>
      <c r="AO69" s="36"/>
    </row>
    <row r="70" spans="2:41" s="35" customFormat="1" ht="15.75" hidden="1">
      <c r="B70" s="15" t="s">
        <v>47</v>
      </c>
      <c r="C70" s="18">
        <v>0.042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>
        <f t="shared" si="19"/>
        <v>0</v>
      </c>
      <c r="AC70" s="53">
        <f t="shared" si="4"/>
        <v>-0.042</v>
      </c>
      <c r="AE70" s="36"/>
      <c r="AF70" s="36"/>
      <c r="AG70" s="58"/>
      <c r="AH70" s="36"/>
      <c r="AI70" s="36"/>
      <c r="AJ70" s="36"/>
      <c r="AK70" s="36"/>
      <c r="AL70" s="36"/>
      <c r="AM70" s="36"/>
      <c r="AN70" s="36"/>
      <c r="AO70" s="36"/>
    </row>
    <row r="71" spans="1:41" s="10" customFormat="1" ht="15.75">
      <c r="A71" s="10">
        <v>250102</v>
      </c>
      <c r="B71" s="13" t="s">
        <v>46</v>
      </c>
      <c r="C71" s="18">
        <v>16.75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>
        <f t="shared" si="19"/>
        <v>0</v>
      </c>
      <c r="AC71" s="53">
        <f t="shared" si="4"/>
        <v>-16.75</v>
      </c>
      <c r="AE71" s="33"/>
      <c r="AF71" s="33"/>
      <c r="AG71" s="56"/>
      <c r="AH71" s="33"/>
      <c r="AI71" s="33"/>
      <c r="AJ71" s="33"/>
      <c r="AK71" s="33"/>
      <c r="AL71" s="33"/>
      <c r="AM71" s="33"/>
      <c r="AN71" s="33"/>
      <c r="AO71" s="33"/>
    </row>
    <row r="72" spans="2:41" s="10" customFormat="1" ht="57.75">
      <c r="B72" s="13" t="s">
        <v>58</v>
      </c>
      <c r="C72" s="18">
        <v>2463.8</v>
      </c>
      <c r="D72" s="18"/>
      <c r="E72" s="18"/>
      <c r="F72" s="18"/>
      <c r="G72" s="18"/>
      <c r="H72" s="18"/>
      <c r="I72" s="18">
        <v>1231.9</v>
      </c>
      <c r="J72" s="18"/>
      <c r="K72" s="18"/>
      <c r="L72" s="18"/>
      <c r="M72" s="18">
        <v>1231.9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>
        <f t="shared" si="19"/>
        <v>2463.8</v>
      </c>
      <c r="AC72" s="53">
        <f t="shared" si="4"/>
        <v>0</v>
      </c>
      <c r="AE72" s="33"/>
      <c r="AF72" s="33"/>
      <c r="AG72" s="56"/>
      <c r="AH72" s="33"/>
      <c r="AI72" s="33"/>
      <c r="AJ72" s="33"/>
      <c r="AK72" s="33"/>
      <c r="AL72" s="33"/>
      <c r="AM72" s="33"/>
      <c r="AN72" s="33"/>
      <c r="AO72" s="33"/>
    </row>
    <row r="73" spans="2:41" s="10" customFormat="1" ht="43.5">
      <c r="B73" s="13" t="s">
        <v>14</v>
      </c>
      <c r="C73" s="18"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>
        <f t="shared" si="19"/>
        <v>0</v>
      </c>
      <c r="AC73" s="53">
        <f t="shared" si="4"/>
        <v>0</v>
      </c>
      <c r="AE73" s="33"/>
      <c r="AF73" s="33"/>
      <c r="AG73" s="56"/>
      <c r="AH73" s="33"/>
      <c r="AI73" s="33"/>
      <c r="AJ73" s="33"/>
      <c r="AK73" s="33"/>
      <c r="AL73" s="33"/>
      <c r="AM73" s="33"/>
      <c r="AN73" s="33"/>
      <c r="AO73" s="33"/>
    </row>
    <row r="74" spans="2:41" s="10" customFormat="1" ht="15.75">
      <c r="B74" s="17" t="s">
        <v>7</v>
      </c>
      <c r="C74" s="26">
        <f>SUM(C75:C81)</f>
        <v>22193.296</v>
      </c>
      <c r="D74" s="26">
        <f aca="true" t="shared" si="20" ref="D74:AB74">SUM(D75:D81)</f>
        <v>0</v>
      </c>
      <c r="E74" s="26">
        <f t="shared" si="20"/>
        <v>0</v>
      </c>
      <c r="F74" s="26">
        <f t="shared" si="20"/>
        <v>0</v>
      </c>
      <c r="G74" s="26">
        <f t="shared" si="20"/>
        <v>0</v>
      </c>
      <c r="H74" s="26">
        <f t="shared" si="20"/>
        <v>0</v>
      </c>
      <c r="I74" s="26">
        <f t="shared" si="20"/>
        <v>1231.9</v>
      </c>
      <c r="J74" s="26">
        <f t="shared" si="20"/>
        <v>369.974</v>
      </c>
      <c r="K74" s="26">
        <f t="shared" si="20"/>
        <v>1370.95</v>
      </c>
      <c r="L74" s="26">
        <f t="shared" si="20"/>
        <v>2369.636</v>
      </c>
      <c r="M74" s="26">
        <f t="shared" si="20"/>
        <v>1972.6190000000001</v>
      </c>
      <c r="N74" s="26">
        <f t="shared" si="20"/>
        <v>0</v>
      </c>
      <c r="O74" s="26">
        <f t="shared" si="20"/>
        <v>544.987</v>
      </c>
      <c r="P74" s="26">
        <f t="shared" si="20"/>
        <v>0</v>
      </c>
      <c r="Q74" s="26">
        <f t="shared" si="20"/>
        <v>0</v>
      </c>
      <c r="R74" s="26">
        <f t="shared" si="20"/>
        <v>0</v>
      </c>
      <c r="S74" s="26">
        <f t="shared" si="20"/>
        <v>0</v>
      </c>
      <c r="T74" s="26">
        <f>SUM(T75:T81)</f>
        <v>0</v>
      </c>
      <c r="U74" s="26">
        <f t="shared" si="20"/>
        <v>0</v>
      </c>
      <c r="V74" s="26">
        <f t="shared" si="20"/>
        <v>0</v>
      </c>
      <c r="W74" s="26">
        <f t="shared" si="20"/>
        <v>0</v>
      </c>
      <c r="X74" s="26">
        <f t="shared" si="20"/>
        <v>0</v>
      </c>
      <c r="Y74" s="26">
        <f t="shared" si="20"/>
        <v>0</v>
      </c>
      <c r="Z74" s="26">
        <f t="shared" si="20"/>
        <v>0</v>
      </c>
      <c r="AA74" s="26">
        <f t="shared" si="20"/>
        <v>0</v>
      </c>
      <c r="AB74" s="26">
        <f t="shared" si="20"/>
        <v>7860.066</v>
      </c>
      <c r="AC74" s="53">
        <f t="shared" si="4"/>
        <v>-14333.23</v>
      </c>
      <c r="AD74" s="4"/>
      <c r="AE74" s="33"/>
      <c r="AF74" s="33"/>
      <c r="AG74" s="56"/>
      <c r="AH74" s="33"/>
      <c r="AI74" s="33"/>
      <c r="AJ74" s="33"/>
      <c r="AK74" s="33"/>
      <c r="AL74" s="33"/>
      <c r="AM74" s="33"/>
      <c r="AN74" s="33"/>
      <c r="AO74" s="33"/>
    </row>
    <row r="75" spans="1:41" s="44" customFormat="1" ht="15.75">
      <c r="A75" s="4"/>
      <c r="B75" s="3" t="s">
        <v>3</v>
      </c>
      <c r="C75" s="23">
        <f>C20+C35+C41+C45+C49+C52+C57+C24</f>
        <v>12550.108</v>
      </c>
      <c r="D75" s="23">
        <f aca="true" t="shared" si="21" ref="D75:AB75">D20+D35+D41+D45+D49+D52+D57+D24</f>
        <v>0</v>
      </c>
      <c r="E75" s="23">
        <f t="shared" si="21"/>
        <v>0</v>
      </c>
      <c r="F75" s="23">
        <f t="shared" si="21"/>
        <v>0</v>
      </c>
      <c r="G75" s="23">
        <f t="shared" si="21"/>
        <v>0</v>
      </c>
      <c r="H75" s="23">
        <f t="shared" si="21"/>
        <v>0</v>
      </c>
      <c r="I75" s="23">
        <f t="shared" si="21"/>
        <v>0</v>
      </c>
      <c r="J75" s="23">
        <f t="shared" si="21"/>
        <v>367.875</v>
      </c>
      <c r="K75" s="23">
        <f t="shared" si="21"/>
        <v>1364.487</v>
      </c>
      <c r="L75" s="23">
        <f t="shared" si="21"/>
        <v>2009.52</v>
      </c>
      <c r="M75" s="23">
        <f t="shared" si="21"/>
        <v>738.2860000000001</v>
      </c>
      <c r="N75" s="23">
        <f t="shared" si="21"/>
        <v>0</v>
      </c>
      <c r="O75" s="23">
        <f t="shared" si="21"/>
        <v>37.165</v>
      </c>
      <c r="P75" s="23">
        <f t="shared" si="21"/>
        <v>0</v>
      </c>
      <c r="Q75" s="23">
        <f t="shared" si="21"/>
        <v>0</v>
      </c>
      <c r="R75" s="23">
        <f t="shared" si="21"/>
        <v>0</v>
      </c>
      <c r="S75" s="23">
        <f t="shared" si="21"/>
        <v>0</v>
      </c>
      <c r="T75" s="23">
        <f t="shared" si="21"/>
        <v>0</v>
      </c>
      <c r="U75" s="23">
        <f t="shared" si="21"/>
        <v>0</v>
      </c>
      <c r="V75" s="23">
        <f t="shared" si="21"/>
        <v>0</v>
      </c>
      <c r="W75" s="23">
        <f t="shared" si="21"/>
        <v>0</v>
      </c>
      <c r="X75" s="23">
        <f t="shared" si="21"/>
        <v>0</v>
      </c>
      <c r="Y75" s="23">
        <f t="shared" si="21"/>
        <v>0</v>
      </c>
      <c r="Z75" s="23">
        <f t="shared" si="21"/>
        <v>0</v>
      </c>
      <c r="AA75" s="23">
        <f t="shared" si="21"/>
        <v>0</v>
      </c>
      <c r="AB75" s="23">
        <f t="shared" si="21"/>
        <v>4517.333</v>
      </c>
      <c r="AC75" s="53">
        <f t="shared" si="4"/>
        <v>-8032.775000000001</v>
      </c>
      <c r="AD75" s="4"/>
      <c r="AE75" s="34"/>
      <c r="AF75" s="34"/>
      <c r="AG75" s="57"/>
      <c r="AH75" s="34"/>
      <c r="AI75" s="34"/>
      <c r="AJ75" s="34"/>
      <c r="AK75" s="34"/>
      <c r="AL75" s="34"/>
      <c r="AM75" s="34"/>
      <c r="AN75" s="34"/>
      <c r="AO75" s="34"/>
    </row>
    <row r="76" spans="1:41" s="44" customFormat="1" ht="15.75">
      <c r="A76" s="4"/>
      <c r="B76" s="3" t="s">
        <v>2</v>
      </c>
      <c r="C76" s="23">
        <f>C25+C36+C58</f>
        <v>3.9000000000000004</v>
      </c>
      <c r="D76" s="23">
        <f aca="true" t="shared" si="22" ref="D76:AB76">D25+D36+D58</f>
        <v>0</v>
      </c>
      <c r="E76" s="23">
        <f t="shared" si="22"/>
        <v>0</v>
      </c>
      <c r="F76" s="23">
        <f t="shared" si="22"/>
        <v>0</v>
      </c>
      <c r="G76" s="23">
        <f t="shared" si="22"/>
        <v>0</v>
      </c>
      <c r="H76" s="23">
        <f t="shared" si="22"/>
        <v>0</v>
      </c>
      <c r="I76" s="23">
        <f t="shared" si="22"/>
        <v>0</v>
      </c>
      <c r="J76" s="23">
        <f t="shared" si="22"/>
        <v>0</v>
      </c>
      <c r="K76" s="23">
        <f t="shared" si="22"/>
        <v>0</v>
      </c>
      <c r="L76" s="23">
        <f t="shared" si="22"/>
        <v>0</v>
      </c>
      <c r="M76" s="23">
        <f t="shared" si="22"/>
        <v>0</v>
      </c>
      <c r="N76" s="23">
        <f t="shared" si="22"/>
        <v>0</v>
      </c>
      <c r="O76" s="23">
        <f t="shared" si="22"/>
        <v>0</v>
      </c>
      <c r="P76" s="23">
        <f t="shared" si="22"/>
        <v>0</v>
      </c>
      <c r="Q76" s="23">
        <f t="shared" si="22"/>
        <v>0</v>
      </c>
      <c r="R76" s="23">
        <f t="shared" si="22"/>
        <v>0</v>
      </c>
      <c r="S76" s="23">
        <f t="shared" si="22"/>
        <v>0</v>
      </c>
      <c r="T76" s="23">
        <f t="shared" si="22"/>
        <v>0</v>
      </c>
      <c r="U76" s="23">
        <f t="shared" si="22"/>
        <v>0</v>
      </c>
      <c r="V76" s="23">
        <f t="shared" si="22"/>
        <v>0</v>
      </c>
      <c r="W76" s="23">
        <f t="shared" si="22"/>
        <v>0</v>
      </c>
      <c r="X76" s="23">
        <f t="shared" si="22"/>
        <v>0</v>
      </c>
      <c r="Y76" s="23">
        <f t="shared" si="22"/>
        <v>0</v>
      </c>
      <c r="Z76" s="23">
        <f t="shared" si="22"/>
        <v>0</v>
      </c>
      <c r="AA76" s="23">
        <f t="shared" si="22"/>
        <v>0</v>
      </c>
      <c r="AB76" s="23">
        <f t="shared" si="22"/>
        <v>0</v>
      </c>
      <c r="AC76" s="53">
        <f t="shared" si="4"/>
        <v>-3.9000000000000004</v>
      </c>
      <c r="AD76" s="4"/>
      <c r="AE76" s="34"/>
      <c r="AF76" s="34"/>
      <c r="AG76" s="57"/>
      <c r="AH76" s="34"/>
      <c r="AI76" s="34"/>
      <c r="AJ76" s="34"/>
      <c r="AK76" s="34"/>
      <c r="AL76" s="34"/>
      <c r="AM76" s="34"/>
      <c r="AN76" s="34"/>
      <c r="AO76" s="34"/>
    </row>
    <row r="77" spans="1:41" s="44" customFormat="1" ht="15.75">
      <c r="A77" s="4"/>
      <c r="B77" s="3" t="s">
        <v>0</v>
      </c>
      <c r="C77" s="23">
        <f>C26+C37</f>
        <v>566.4</v>
      </c>
      <c r="D77" s="23">
        <f aca="true" t="shared" si="23" ref="D77:AB77">D26+D37</f>
        <v>0</v>
      </c>
      <c r="E77" s="23">
        <f t="shared" si="23"/>
        <v>0</v>
      </c>
      <c r="F77" s="23">
        <f t="shared" si="23"/>
        <v>0</v>
      </c>
      <c r="G77" s="23">
        <f t="shared" si="23"/>
        <v>0</v>
      </c>
      <c r="H77" s="23">
        <f t="shared" si="23"/>
        <v>0</v>
      </c>
      <c r="I77" s="23">
        <f t="shared" si="23"/>
        <v>0</v>
      </c>
      <c r="J77" s="23">
        <f t="shared" si="23"/>
        <v>0</v>
      </c>
      <c r="K77" s="23">
        <f t="shared" si="23"/>
        <v>0</v>
      </c>
      <c r="L77" s="23">
        <f t="shared" si="23"/>
        <v>0</v>
      </c>
      <c r="M77" s="23">
        <f t="shared" si="23"/>
        <v>0</v>
      </c>
      <c r="N77" s="23">
        <f t="shared" si="23"/>
        <v>0</v>
      </c>
      <c r="O77" s="23">
        <f t="shared" si="23"/>
        <v>0</v>
      </c>
      <c r="P77" s="23">
        <f t="shared" si="23"/>
        <v>0</v>
      </c>
      <c r="Q77" s="23">
        <f t="shared" si="23"/>
        <v>0</v>
      </c>
      <c r="R77" s="23">
        <f t="shared" si="23"/>
        <v>0</v>
      </c>
      <c r="S77" s="23">
        <f t="shared" si="23"/>
        <v>0</v>
      </c>
      <c r="T77" s="23">
        <f t="shared" si="23"/>
        <v>0</v>
      </c>
      <c r="U77" s="23">
        <f t="shared" si="23"/>
        <v>0</v>
      </c>
      <c r="V77" s="23">
        <f t="shared" si="23"/>
        <v>0</v>
      </c>
      <c r="W77" s="23">
        <f t="shared" si="23"/>
        <v>0</v>
      </c>
      <c r="X77" s="23">
        <f t="shared" si="23"/>
        <v>0</v>
      </c>
      <c r="Y77" s="23">
        <f t="shared" si="23"/>
        <v>0</v>
      </c>
      <c r="Z77" s="23">
        <f t="shared" si="23"/>
        <v>0</v>
      </c>
      <c r="AA77" s="23">
        <f t="shared" si="23"/>
        <v>0</v>
      </c>
      <c r="AB77" s="23">
        <f t="shared" si="23"/>
        <v>0</v>
      </c>
      <c r="AC77" s="53">
        <f t="shared" si="4"/>
        <v>-566.4</v>
      </c>
      <c r="AD77" s="4"/>
      <c r="AE77" s="34"/>
      <c r="AF77" s="34"/>
      <c r="AG77" s="57"/>
      <c r="AH77" s="34"/>
      <c r="AI77" s="34"/>
      <c r="AJ77" s="34"/>
      <c r="AK77" s="34"/>
      <c r="AL77" s="34"/>
      <c r="AM77" s="34"/>
      <c r="AN77" s="34"/>
      <c r="AO77" s="34"/>
    </row>
    <row r="78" spans="1:41" s="44" customFormat="1" ht="15.75">
      <c r="A78" s="4"/>
      <c r="B78" s="3" t="s">
        <v>1</v>
      </c>
      <c r="C78" s="23">
        <f>C21+C27+C38+C42+C46+C53+C59</f>
        <v>3163.97</v>
      </c>
      <c r="D78" s="23">
        <f aca="true" t="shared" si="24" ref="D78:AB78">D21+D27+D38+D42+D46+D53+D59</f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  <c r="K78" s="23">
        <f t="shared" si="24"/>
        <v>0</v>
      </c>
      <c r="L78" s="23">
        <f t="shared" si="24"/>
        <v>0</v>
      </c>
      <c r="M78" s="23">
        <f t="shared" si="24"/>
        <v>0</v>
      </c>
      <c r="N78" s="23">
        <f t="shared" si="24"/>
        <v>0</v>
      </c>
      <c r="O78" s="23">
        <f t="shared" si="24"/>
        <v>0</v>
      </c>
      <c r="P78" s="23">
        <f t="shared" si="24"/>
        <v>0</v>
      </c>
      <c r="Q78" s="23">
        <f t="shared" si="24"/>
        <v>0</v>
      </c>
      <c r="R78" s="23">
        <f t="shared" si="24"/>
        <v>0</v>
      </c>
      <c r="S78" s="23">
        <f t="shared" si="24"/>
        <v>0</v>
      </c>
      <c r="T78" s="23">
        <f t="shared" si="24"/>
        <v>0</v>
      </c>
      <c r="U78" s="23">
        <f t="shared" si="24"/>
        <v>0</v>
      </c>
      <c r="V78" s="23">
        <f t="shared" si="24"/>
        <v>0</v>
      </c>
      <c r="W78" s="23">
        <f t="shared" si="24"/>
        <v>0</v>
      </c>
      <c r="X78" s="23">
        <f t="shared" si="24"/>
        <v>0</v>
      </c>
      <c r="Y78" s="23">
        <f t="shared" si="24"/>
        <v>0</v>
      </c>
      <c r="Z78" s="23">
        <f t="shared" si="24"/>
        <v>0</v>
      </c>
      <c r="AA78" s="23">
        <f t="shared" si="24"/>
        <v>0</v>
      </c>
      <c r="AB78" s="23">
        <f t="shared" si="24"/>
        <v>0</v>
      </c>
      <c r="AC78" s="53">
        <f t="shared" si="4"/>
        <v>-3163.97</v>
      </c>
      <c r="AD78" s="4"/>
      <c r="AE78" s="34"/>
      <c r="AF78" s="34"/>
      <c r="AG78" s="57"/>
      <c r="AH78" s="34"/>
      <c r="AI78" s="34"/>
      <c r="AJ78" s="34"/>
      <c r="AK78" s="34"/>
      <c r="AL78" s="34"/>
      <c r="AM78" s="34"/>
      <c r="AN78" s="34"/>
      <c r="AO78" s="34"/>
    </row>
    <row r="79" spans="1:41" s="44" customFormat="1" ht="15.75">
      <c r="A79" s="4"/>
      <c r="B79" s="3" t="s">
        <v>9</v>
      </c>
      <c r="C79" s="23">
        <f>C54</f>
        <v>0.4</v>
      </c>
      <c r="D79" s="23">
        <f aca="true" t="shared" si="25" ref="D79:AB79">D54</f>
        <v>0</v>
      </c>
      <c r="E79" s="23">
        <f t="shared" si="25"/>
        <v>0</v>
      </c>
      <c r="F79" s="23">
        <f t="shared" si="25"/>
        <v>0</v>
      </c>
      <c r="G79" s="23">
        <f t="shared" si="25"/>
        <v>0</v>
      </c>
      <c r="H79" s="23">
        <f t="shared" si="25"/>
        <v>0</v>
      </c>
      <c r="I79" s="23">
        <f t="shared" si="25"/>
        <v>0</v>
      </c>
      <c r="J79" s="23">
        <f t="shared" si="25"/>
        <v>0</v>
      </c>
      <c r="K79" s="23">
        <f t="shared" si="25"/>
        <v>0</v>
      </c>
      <c r="L79" s="23">
        <f t="shared" si="25"/>
        <v>0</v>
      </c>
      <c r="M79" s="23">
        <f t="shared" si="25"/>
        <v>0</v>
      </c>
      <c r="N79" s="23">
        <f t="shared" si="25"/>
        <v>0</v>
      </c>
      <c r="O79" s="23">
        <f t="shared" si="25"/>
        <v>0</v>
      </c>
      <c r="P79" s="23">
        <f t="shared" si="25"/>
        <v>0</v>
      </c>
      <c r="Q79" s="23">
        <f t="shared" si="25"/>
        <v>0</v>
      </c>
      <c r="R79" s="23">
        <f t="shared" si="25"/>
        <v>0</v>
      </c>
      <c r="S79" s="23">
        <f t="shared" si="25"/>
        <v>0</v>
      </c>
      <c r="T79" s="23">
        <f t="shared" si="25"/>
        <v>0</v>
      </c>
      <c r="U79" s="23">
        <f t="shared" si="25"/>
        <v>0</v>
      </c>
      <c r="V79" s="23">
        <f t="shared" si="25"/>
        <v>0</v>
      </c>
      <c r="W79" s="23">
        <f t="shared" si="25"/>
        <v>0</v>
      </c>
      <c r="X79" s="23">
        <f t="shared" si="25"/>
        <v>0</v>
      </c>
      <c r="Y79" s="23">
        <f t="shared" si="25"/>
        <v>0</v>
      </c>
      <c r="Z79" s="23">
        <f t="shared" si="25"/>
        <v>0</v>
      </c>
      <c r="AA79" s="23">
        <f t="shared" si="25"/>
        <v>0</v>
      </c>
      <c r="AB79" s="23">
        <f t="shared" si="25"/>
        <v>0</v>
      </c>
      <c r="AC79" s="53">
        <f t="shared" si="4"/>
        <v>-0.4</v>
      </c>
      <c r="AD79" s="4"/>
      <c r="AE79" s="34"/>
      <c r="AF79" s="34"/>
      <c r="AG79" s="57"/>
      <c r="AH79" s="34"/>
      <c r="AI79" s="34"/>
      <c r="AJ79" s="34"/>
      <c r="AK79" s="34"/>
      <c r="AL79" s="34"/>
      <c r="AM79" s="34"/>
      <c r="AN79" s="34"/>
      <c r="AO79" s="34"/>
    </row>
    <row r="80" spans="1:41" s="44" customFormat="1" ht="15.75">
      <c r="A80" s="4"/>
      <c r="B80" s="3" t="s">
        <v>10</v>
      </c>
      <c r="C80" s="23">
        <f>C30+C50+C60+C64+C72</f>
        <v>4772.903</v>
      </c>
      <c r="D80" s="23">
        <f aca="true" t="shared" si="26" ref="D80:AB80">D30+D50+D60+D64+D72</f>
        <v>0</v>
      </c>
      <c r="E80" s="23">
        <f t="shared" si="26"/>
        <v>0</v>
      </c>
      <c r="F80" s="23">
        <f t="shared" si="26"/>
        <v>0</v>
      </c>
      <c r="G80" s="23">
        <f t="shared" si="26"/>
        <v>0</v>
      </c>
      <c r="H80" s="23">
        <f t="shared" si="26"/>
        <v>0</v>
      </c>
      <c r="I80" s="23">
        <f t="shared" si="26"/>
        <v>1231.9</v>
      </c>
      <c r="J80" s="23">
        <f t="shared" si="26"/>
        <v>0</v>
      </c>
      <c r="K80" s="23">
        <f t="shared" si="26"/>
        <v>6.456</v>
      </c>
      <c r="L80" s="23">
        <f t="shared" si="26"/>
        <v>144.021</v>
      </c>
      <c r="M80" s="23">
        <f t="shared" si="26"/>
        <v>1231.9</v>
      </c>
      <c r="N80" s="23">
        <f t="shared" si="26"/>
        <v>0</v>
      </c>
      <c r="O80" s="23">
        <f t="shared" si="26"/>
        <v>457</v>
      </c>
      <c r="P80" s="23">
        <f t="shared" si="26"/>
        <v>0</v>
      </c>
      <c r="Q80" s="23">
        <f t="shared" si="26"/>
        <v>0</v>
      </c>
      <c r="R80" s="23">
        <f t="shared" si="26"/>
        <v>0</v>
      </c>
      <c r="S80" s="23">
        <f t="shared" si="26"/>
        <v>0</v>
      </c>
      <c r="T80" s="23">
        <f t="shared" si="26"/>
        <v>0</v>
      </c>
      <c r="U80" s="23">
        <f t="shared" si="26"/>
        <v>0</v>
      </c>
      <c r="V80" s="23">
        <f t="shared" si="26"/>
        <v>0</v>
      </c>
      <c r="W80" s="23">
        <f t="shared" si="26"/>
        <v>0</v>
      </c>
      <c r="X80" s="23">
        <f t="shared" si="26"/>
        <v>0</v>
      </c>
      <c r="Y80" s="23">
        <f t="shared" si="26"/>
        <v>0</v>
      </c>
      <c r="Z80" s="23">
        <f t="shared" si="26"/>
        <v>0</v>
      </c>
      <c r="AA80" s="23">
        <f t="shared" si="26"/>
        <v>0</v>
      </c>
      <c r="AB80" s="23">
        <f t="shared" si="26"/>
        <v>3071.277</v>
      </c>
      <c r="AC80" s="53">
        <f t="shared" si="4"/>
        <v>-1701.6260000000002</v>
      </c>
      <c r="AD80" s="4"/>
      <c r="AE80" s="34"/>
      <c r="AF80" s="34"/>
      <c r="AG80" s="57"/>
      <c r="AH80" s="34"/>
      <c r="AI80" s="34"/>
      <c r="AJ80" s="34"/>
      <c r="AK80" s="34"/>
      <c r="AL80" s="34"/>
      <c r="AM80" s="34"/>
      <c r="AN80" s="34"/>
      <c r="AO80" s="34"/>
    </row>
    <row r="81" spans="1:41" s="44" customFormat="1" ht="15.75">
      <c r="A81" s="4"/>
      <c r="B81" s="3" t="s">
        <v>5</v>
      </c>
      <c r="C81" s="23">
        <f>C22+C28+C31+C32+C39+C43+C47+C55+C61+C67+C70+C71+C73+C63+C69+C68+C33+C65</f>
        <v>1135.615</v>
      </c>
      <c r="D81" s="23">
        <f aca="true" t="shared" si="27" ref="D81:AB81">D22+D28+D31+D32+D39+D43+D47+D55+D61+D67+D70+D71+D73+D63+D69+D68+D33+D65</f>
        <v>0</v>
      </c>
      <c r="E81" s="23">
        <f t="shared" si="27"/>
        <v>0</v>
      </c>
      <c r="F81" s="23">
        <f t="shared" si="27"/>
        <v>0</v>
      </c>
      <c r="G81" s="23">
        <f t="shared" si="27"/>
        <v>0</v>
      </c>
      <c r="H81" s="23">
        <f t="shared" si="27"/>
        <v>0</v>
      </c>
      <c r="I81" s="23">
        <f t="shared" si="27"/>
        <v>0</v>
      </c>
      <c r="J81" s="23">
        <f t="shared" si="27"/>
        <v>2.099</v>
      </c>
      <c r="K81" s="23">
        <f t="shared" si="27"/>
        <v>0.007</v>
      </c>
      <c r="L81" s="23">
        <f t="shared" si="27"/>
        <v>216.095</v>
      </c>
      <c r="M81" s="23">
        <f t="shared" si="27"/>
        <v>2.433</v>
      </c>
      <c r="N81" s="23">
        <f t="shared" si="27"/>
        <v>0</v>
      </c>
      <c r="O81" s="23">
        <f t="shared" si="27"/>
        <v>50.821999999999996</v>
      </c>
      <c r="P81" s="23">
        <f t="shared" si="27"/>
        <v>0</v>
      </c>
      <c r="Q81" s="23">
        <f t="shared" si="27"/>
        <v>0</v>
      </c>
      <c r="R81" s="23">
        <f t="shared" si="27"/>
        <v>0</v>
      </c>
      <c r="S81" s="23">
        <f t="shared" si="27"/>
        <v>0</v>
      </c>
      <c r="T81" s="23">
        <f t="shared" si="27"/>
        <v>0</v>
      </c>
      <c r="U81" s="23">
        <f t="shared" si="27"/>
        <v>0</v>
      </c>
      <c r="V81" s="23">
        <f t="shared" si="27"/>
        <v>0</v>
      </c>
      <c r="W81" s="23">
        <f t="shared" si="27"/>
        <v>0</v>
      </c>
      <c r="X81" s="23">
        <f t="shared" si="27"/>
        <v>0</v>
      </c>
      <c r="Y81" s="23">
        <f t="shared" si="27"/>
        <v>0</v>
      </c>
      <c r="Z81" s="23">
        <f t="shared" si="27"/>
        <v>0</v>
      </c>
      <c r="AA81" s="23">
        <f t="shared" si="27"/>
        <v>0</v>
      </c>
      <c r="AB81" s="23">
        <f t="shared" si="27"/>
        <v>271.45599999999996</v>
      </c>
      <c r="AC81" s="53">
        <f t="shared" si="4"/>
        <v>-864.1590000000001</v>
      </c>
      <c r="AD81" s="4"/>
      <c r="AE81" s="34"/>
      <c r="AF81" s="34"/>
      <c r="AG81" s="57"/>
      <c r="AH81" s="34"/>
      <c r="AI81" s="34"/>
      <c r="AJ81" s="34"/>
      <c r="AK81" s="34"/>
      <c r="AL81" s="34"/>
      <c r="AM81" s="34"/>
      <c r="AN81" s="34"/>
      <c r="AO81" s="34"/>
    </row>
    <row r="82" spans="1:41" s="44" customFormat="1" ht="15.75">
      <c r="A82" s="4"/>
      <c r="B82" s="4"/>
      <c r="C82" s="2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51"/>
      <c r="AD82" s="4"/>
      <c r="AE82" s="34"/>
      <c r="AF82" s="34"/>
      <c r="AG82" s="57"/>
      <c r="AH82" s="34"/>
      <c r="AI82" s="34"/>
      <c r="AJ82" s="34"/>
      <c r="AK82" s="34"/>
      <c r="AL82" s="34"/>
      <c r="AM82" s="34"/>
      <c r="AN82" s="34"/>
      <c r="AO82" s="34"/>
    </row>
    <row r="83" spans="1:41" s="44" customFormat="1" ht="15.75">
      <c r="A83" s="4"/>
      <c r="B83" s="4" t="s">
        <v>55</v>
      </c>
      <c r="C83" s="30">
        <f aca="true" t="shared" si="28" ref="C83:Z83">C18-C74</f>
        <v>0</v>
      </c>
      <c r="D83" s="20">
        <f t="shared" si="28"/>
        <v>0</v>
      </c>
      <c r="E83" s="20">
        <f t="shared" si="28"/>
        <v>0</v>
      </c>
      <c r="F83" s="20">
        <f t="shared" si="28"/>
        <v>0</v>
      </c>
      <c r="G83" s="20">
        <f t="shared" si="28"/>
        <v>0</v>
      </c>
      <c r="H83" s="20">
        <f t="shared" si="28"/>
        <v>0</v>
      </c>
      <c r="I83" s="20">
        <f t="shared" si="28"/>
        <v>0</v>
      </c>
      <c r="J83" s="20">
        <f t="shared" si="28"/>
        <v>0</v>
      </c>
      <c r="K83" s="20">
        <f t="shared" si="28"/>
        <v>0</v>
      </c>
      <c r="L83" s="20">
        <f t="shared" si="28"/>
        <v>0</v>
      </c>
      <c r="M83" s="20">
        <f t="shared" si="28"/>
        <v>0</v>
      </c>
      <c r="N83" s="20">
        <f t="shared" si="28"/>
        <v>0</v>
      </c>
      <c r="O83" s="20">
        <f t="shared" si="28"/>
        <v>0</v>
      </c>
      <c r="P83" s="20">
        <f t="shared" si="28"/>
        <v>0</v>
      </c>
      <c r="Q83" s="20">
        <f t="shared" si="28"/>
        <v>0</v>
      </c>
      <c r="R83" s="20">
        <f t="shared" si="28"/>
        <v>0</v>
      </c>
      <c r="S83" s="20">
        <f t="shared" si="28"/>
        <v>0</v>
      </c>
      <c r="T83" s="20">
        <f t="shared" si="28"/>
        <v>0</v>
      </c>
      <c r="U83" s="20">
        <f t="shared" si="28"/>
        <v>0</v>
      </c>
      <c r="V83" s="20">
        <f t="shared" si="28"/>
        <v>0</v>
      </c>
      <c r="W83" s="20">
        <f t="shared" si="28"/>
        <v>0</v>
      </c>
      <c r="X83" s="20">
        <f t="shared" si="28"/>
        <v>0</v>
      </c>
      <c r="Y83" s="20">
        <f t="shared" si="28"/>
        <v>0</v>
      </c>
      <c r="Z83" s="20">
        <f t="shared" si="28"/>
        <v>0</v>
      </c>
      <c r="AA83" s="20"/>
      <c r="AB83" s="20">
        <f>AB18-AB74</f>
        <v>0</v>
      </c>
      <c r="AC83" s="51"/>
      <c r="AD83" s="4"/>
      <c r="AE83" s="34"/>
      <c r="AF83" s="34"/>
      <c r="AG83" s="57"/>
      <c r="AH83" s="34"/>
      <c r="AI83" s="34"/>
      <c r="AJ83" s="34"/>
      <c r="AK83" s="34"/>
      <c r="AL83" s="34"/>
      <c r="AM83" s="34"/>
      <c r="AN83" s="34"/>
      <c r="AO83" s="34"/>
    </row>
    <row r="84" spans="1:41" s="44" customFormat="1" ht="15.75">
      <c r="A84" s="4"/>
      <c r="B84" s="4"/>
      <c r="C84" s="3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51"/>
      <c r="AD84" s="4"/>
      <c r="AE84" s="34"/>
      <c r="AF84" s="34"/>
      <c r="AG84" s="57"/>
      <c r="AH84" s="34"/>
      <c r="AI84" s="34"/>
      <c r="AJ84" s="34"/>
      <c r="AK84" s="34"/>
      <c r="AL84" s="34"/>
      <c r="AM84" s="34"/>
      <c r="AN84" s="34"/>
      <c r="AO84" s="34"/>
    </row>
    <row r="85" spans="1:41" s="44" customFormat="1" ht="15.75">
      <c r="A85" s="4"/>
      <c r="B85" s="4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51"/>
      <c r="AD85" s="4"/>
      <c r="AE85" s="34"/>
      <c r="AF85" s="34"/>
      <c r="AG85" s="57"/>
      <c r="AH85" s="34"/>
      <c r="AI85" s="34"/>
      <c r="AJ85" s="34"/>
      <c r="AK85" s="34"/>
      <c r="AL85" s="34"/>
      <c r="AM85" s="34"/>
      <c r="AN85" s="34"/>
      <c r="AO85" s="34"/>
    </row>
    <row r="87" spans="1:41" s="44" customFormat="1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51"/>
      <c r="AD87" s="62"/>
      <c r="AE87" s="34"/>
      <c r="AF87" s="34"/>
      <c r="AG87" s="57"/>
      <c r="AH87" s="34"/>
      <c r="AI87" s="34"/>
      <c r="AJ87" s="34"/>
      <c r="AK87" s="34"/>
      <c r="AL87" s="34"/>
      <c r="AM87" s="34"/>
      <c r="AN87" s="34"/>
      <c r="AO87" s="34"/>
    </row>
    <row r="166" ht="15.75">
      <c r="B166" s="61" t="s">
        <v>29</v>
      </c>
    </row>
  </sheetData>
  <sheetProtection/>
  <mergeCells count="1">
    <mergeCell ref="B3:AB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ТАРАН</cp:lastModifiedBy>
  <cp:lastPrinted>2018-11-22T12:14:40Z</cp:lastPrinted>
  <dcterms:created xsi:type="dcterms:W3CDTF">2002-11-05T08:53:00Z</dcterms:created>
  <dcterms:modified xsi:type="dcterms:W3CDTF">2019-01-18T12:17:57Z</dcterms:modified>
  <cp:category/>
  <cp:version/>
  <cp:contentType/>
  <cp:contentStatus/>
</cp:coreProperties>
</file>